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8" windowWidth="12504" windowHeight="9372" firstSheet="1" activeTab="1"/>
  </bookViews>
  <sheets>
    <sheet name="是否具有推免资格和成绩百分比综合排序" sheetId="4" r:id="rId1"/>
    <sheet name="2018夏令营名单" sheetId="5" r:id="rId2"/>
  </sheets>
  <calcPr calcId="145621"/>
</workbook>
</file>

<file path=xl/calcChain.xml><?xml version="1.0" encoding="utf-8"?>
<calcChain xmlns="http://schemas.openxmlformats.org/spreadsheetml/2006/main">
  <c r="K46" i="4" l="1"/>
  <c r="K57" i="4"/>
  <c r="K56" i="4"/>
  <c r="K45" i="4"/>
  <c r="K55" i="4"/>
  <c r="K41" i="4"/>
  <c r="K53" i="4"/>
  <c r="K39" i="4"/>
  <c r="K38" i="4"/>
  <c r="K52" i="4"/>
  <c r="K44" i="4"/>
  <c r="K37" i="4"/>
  <c r="K50" i="4"/>
  <c r="K36" i="4"/>
  <c r="K49" i="4"/>
  <c r="K48" i="4"/>
  <c r="K35" i="4"/>
  <c r="K33" i="4"/>
  <c r="K32" i="4"/>
  <c r="K31" i="4"/>
  <c r="K30" i="4"/>
  <c r="K29" i="4"/>
  <c r="K28" i="4"/>
  <c r="K27" i="4"/>
  <c r="K24" i="4"/>
  <c r="K23" i="4"/>
  <c r="K22" i="4"/>
  <c r="K21" i="4"/>
  <c r="K20" i="4"/>
  <c r="K18" i="4"/>
  <c r="K17" i="4"/>
  <c r="K16" i="4"/>
  <c r="K15" i="4"/>
  <c r="K47" i="4"/>
  <c r="K11" i="4"/>
  <c r="K10" i="4"/>
  <c r="K9" i="4"/>
  <c r="K43" i="4"/>
  <c r="K8" i="4"/>
  <c r="K42" i="4"/>
  <c r="K7" i="4"/>
  <c r="K6" i="4"/>
  <c r="K5" i="4"/>
  <c r="K4" i="4"/>
  <c r="K3" i="4"/>
  <c r="K2" i="4"/>
</calcChain>
</file>

<file path=xl/sharedStrings.xml><?xml version="1.0" encoding="utf-8"?>
<sst xmlns="http://schemas.openxmlformats.org/spreadsheetml/2006/main" count="1133" uniqueCount="544">
  <si>
    <t>姓名</t>
    <phoneticPr fontId="1" type="noConversion"/>
  </si>
  <si>
    <t>学校</t>
    <phoneticPr fontId="1" type="noConversion"/>
  </si>
  <si>
    <t>成绩排名</t>
    <phoneticPr fontId="1" type="noConversion"/>
  </si>
  <si>
    <t>学院/班级意见</t>
    <phoneticPr fontId="1" type="noConversion"/>
  </si>
  <si>
    <t>发表文章情况</t>
    <phoneticPr fontId="1" type="noConversion"/>
  </si>
  <si>
    <t>获奖情况</t>
    <phoneticPr fontId="1" type="noConversion"/>
  </si>
  <si>
    <t>性别</t>
    <phoneticPr fontId="1" type="noConversion"/>
  </si>
  <si>
    <t>学院</t>
    <phoneticPr fontId="1" type="noConversion"/>
  </si>
  <si>
    <t>专业</t>
    <phoneticPr fontId="1" type="noConversion"/>
  </si>
  <si>
    <t>政治面貌</t>
    <phoneticPr fontId="1" type="noConversion"/>
  </si>
  <si>
    <t>戴丽诗</t>
    <phoneticPr fontId="1" type="noConversion"/>
  </si>
  <si>
    <t>女</t>
  </si>
  <si>
    <t>预备党员</t>
  </si>
  <si>
    <t>西南大学</t>
    <phoneticPr fontId="1" type="noConversion"/>
  </si>
  <si>
    <t>农学与生物科技</t>
  </si>
  <si>
    <t>农学</t>
    <phoneticPr fontId="1" type="noConversion"/>
  </si>
  <si>
    <t>英语等级及成绩</t>
    <phoneticPr fontId="1" type="noConversion"/>
  </si>
  <si>
    <t>四级464</t>
  </si>
  <si>
    <t>13/122</t>
    <phoneticPr fontId="1" type="noConversion"/>
  </si>
  <si>
    <t>是</t>
  </si>
  <si>
    <t>是</t>
    <phoneticPr fontId="1" type="noConversion"/>
  </si>
  <si>
    <t>能否获得推免资格</t>
    <phoneticPr fontId="1" type="noConversion"/>
  </si>
  <si>
    <t>校级二等奖学金、三等奖学金、最佳辩手、自立自强先进个人、“互联网+”大学生创新创业大赛重庆赛区优秀奖</t>
  </si>
  <si>
    <t>参加科技活动情况</t>
  </si>
  <si>
    <t>主持一项院创“油菜高光效鉴定及其基因挖掘”；我校为培养科研人才而设立的袁隆平实验班成员</t>
    <phoneticPr fontId="1" type="noConversion"/>
  </si>
  <si>
    <t>无</t>
    <phoneticPr fontId="1" type="noConversion"/>
  </si>
  <si>
    <t>董洁雅</t>
    <phoneticPr fontId="1" type="noConversion"/>
  </si>
  <si>
    <t>中共党员</t>
  </si>
  <si>
    <t>中共党员</t>
    <phoneticPr fontId="1" type="noConversion"/>
  </si>
  <si>
    <t>西北农林科技大学</t>
    <phoneticPr fontId="1" type="noConversion"/>
  </si>
  <si>
    <t>农学院</t>
    <phoneticPr fontId="1" type="noConversion"/>
  </si>
  <si>
    <t>18/121</t>
    <phoneticPr fontId="1" type="noConversion"/>
  </si>
  <si>
    <t>四级437</t>
    <phoneticPr fontId="1" type="noConversion"/>
  </si>
  <si>
    <t>同意</t>
    <phoneticPr fontId="1" type="noConversion"/>
  </si>
  <si>
    <t>有一篇作为第二作者的论文已投稿</t>
    <phoneticPr fontId="1" type="noConversion"/>
  </si>
  <si>
    <t>大北农励志奖学金、朱英龙一等奖学金、专业一等奖学金、专业二等奖学金、专业三等奖学金、“三好学生”、“优秀学生干部”</t>
    <phoneticPr fontId="1" type="noConversion"/>
  </si>
  <si>
    <t>黄凯振</t>
    <phoneticPr fontId="1" type="noConversion"/>
  </si>
  <si>
    <t>男</t>
  </si>
  <si>
    <t>男</t>
    <phoneticPr fontId="1" type="noConversion"/>
  </si>
  <si>
    <t>江西农业大学</t>
    <phoneticPr fontId="1" type="noConversion"/>
  </si>
  <si>
    <t>生工院</t>
    <phoneticPr fontId="1" type="noConversion"/>
  </si>
  <si>
    <t>生物科学</t>
  </si>
  <si>
    <t>生物科学</t>
    <phoneticPr fontId="1" type="noConversion"/>
  </si>
  <si>
    <t>29/42</t>
    <phoneticPr fontId="1" type="noConversion"/>
  </si>
  <si>
    <t>四级472</t>
    <phoneticPr fontId="1" type="noConversion"/>
  </si>
  <si>
    <t>食用菌培育</t>
    <phoneticPr fontId="1" type="noConversion"/>
  </si>
  <si>
    <t>2016暑期三下乡优秀先进个人、优秀调查报告；第二届校园新媒体优秀工作者</t>
    <phoneticPr fontId="1" type="noConversion"/>
  </si>
  <si>
    <t>大二上学期开始参加大学生创新训练，主要课题是对趋磁细菌的生理生化特征以及对
磁小体进行分析研究，培养趋磁细菌并提取细胞中的BMNPs进行类酶活性测定，研究
了该 BMNPs 模拟过氧化物酶的催化能力，影响 BMNPs 类酶活力的因素如BMNPs的
浓度、ph、温度、H2O2的浓度等</t>
    <phoneticPr fontId="1" type="noConversion"/>
  </si>
  <si>
    <r>
      <t>1</t>
    </r>
    <r>
      <rPr>
        <sz val="11"/>
        <color rgb="FF000000"/>
        <rFont val="SimSun"/>
        <charset val="134"/>
      </rPr>
      <t>、</t>
    </r>
    <r>
      <rPr>
        <sz val="11"/>
        <color rgb="FF000000"/>
        <rFont val="TimesNewRoman"/>
        <family val="1"/>
      </rPr>
      <t>2015-2016</t>
    </r>
    <r>
      <rPr>
        <sz val="11"/>
        <color rgb="FF000000"/>
        <rFont val="SimSun"/>
        <charset val="134"/>
      </rPr>
      <t xml:space="preserve">学年，被评为校级寒假社会实践积极分子
</t>
    </r>
    <r>
      <rPr>
        <sz val="11"/>
        <color rgb="FF000000"/>
        <rFont val="TimesNewRoman"/>
        <family val="1"/>
      </rPr>
      <t>2</t>
    </r>
    <r>
      <rPr>
        <sz val="11"/>
        <color rgb="FF000000"/>
        <rFont val="SimSun"/>
        <charset val="134"/>
      </rPr>
      <t>、</t>
    </r>
    <r>
      <rPr>
        <sz val="11"/>
        <color rgb="FF000000"/>
        <rFont val="TimesNewRoman"/>
        <family val="1"/>
      </rPr>
      <t>2016-2017</t>
    </r>
    <r>
      <rPr>
        <sz val="11"/>
        <color rgb="FF000000"/>
        <rFont val="SimSun"/>
        <charset val="134"/>
      </rPr>
      <t xml:space="preserve">学年，被授予校级优秀学生干部荣誉称号
</t>
    </r>
    <r>
      <rPr>
        <sz val="11"/>
        <color rgb="FF000000"/>
        <rFont val="TimesNewRoman"/>
        <family val="1"/>
      </rPr>
      <t>3</t>
    </r>
    <r>
      <rPr>
        <sz val="11"/>
        <color rgb="FF000000"/>
        <rFont val="SimSun"/>
        <charset val="134"/>
      </rPr>
      <t>、</t>
    </r>
    <r>
      <rPr>
        <sz val="11"/>
        <color rgb="FF000000"/>
        <rFont val="TimesNewRoman"/>
        <family val="1"/>
      </rPr>
      <t>2016-2017</t>
    </r>
    <r>
      <rPr>
        <sz val="11"/>
        <color rgb="FF000000"/>
        <rFont val="SimSun"/>
        <charset val="134"/>
      </rPr>
      <t xml:space="preserve">学年，被评为校级寒假社会实践积极分子
</t>
    </r>
    <r>
      <rPr>
        <sz val="11"/>
        <color rgb="FF000000"/>
        <rFont val="TimesNewRoman"/>
        <family val="1"/>
      </rPr>
      <t>4</t>
    </r>
    <r>
      <rPr>
        <sz val="11"/>
        <color rgb="FF000000"/>
        <rFont val="SimSun"/>
        <charset val="134"/>
      </rPr>
      <t>、</t>
    </r>
    <r>
      <rPr>
        <sz val="11"/>
        <color rgb="FF000000"/>
        <rFont val="TimesNewRoman"/>
        <family val="1"/>
      </rPr>
      <t>2017-2018</t>
    </r>
    <r>
      <rPr>
        <sz val="11"/>
        <color rgb="FF000000"/>
        <rFont val="SimSun"/>
        <charset val="134"/>
      </rPr>
      <t xml:space="preserve">学年，被授予校级模范团干部荣誉称号
</t>
    </r>
    <r>
      <rPr>
        <sz val="11"/>
        <color rgb="FF000000"/>
        <rFont val="TimesNewRoman"/>
        <family val="1"/>
      </rPr>
      <t>5</t>
    </r>
    <r>
      <rPr>
        <sz val="11"/>
        <color rgb="FF000000"/>
        <rFont val="SimSun"/>
        <charset val="134"/>
      </rPr>
      <t>、</t>
    </r>
    <r>
      <rPr>
        <sz val="11"/>
        <color rgb="FF000000"/>
        <rFont val="TimesNewRoman"/>
        <family val="1"/>
      </rPr>
      <t>2015-2016</t>
    </r>
    <r>
      <rPr>
        <sz val="11"/>
        <color rgb="FF000000"/>
        <rFont val="SimSun"/>
        <charset val="134"/>
      </rPr>
      <t xml:space="preserve">第一学期获得校三等奖学金，第二学期获得校二等奖学金
</t>
    </r>
    <r>
      <rPr>
        <sz val="11"/>
        <color rgb="FF000000"/>
        <rFont val="TimesNewRoman"/>
        <family val="1"/>
      </rPr>
      <t>6</t>
    </r>
    <r>
      <rPr>
        <sz val="11"/>
        <color rgb="FF000000"/>
        <rFont val="SimSun"/>
        <charset val="134"/>
      </rPr>
      <t>、</t>
    </r>
    <r>
      <rPr>
        <sz val="11"/>
        <color rgb="FF000000"/>
        <rFont val="TimesNewRoman"/>
        <family val="1"/>
      </rPr>
      <t>2016-2017</t>
    </r>
    <r>
      <rPr>
        <sz val="11"/>
        <color rgb="FF000000"/>
        <rFont val="SimSun"/>
        <charset val="134"/>
      </rPr>
      <t xml:space="preserve">第一学期获得校二等奖学金，第二学期获得校二等奖学金
</t>
    </r>
    <r>
      <rPr>
        <sz val="11"/>
        <color rgb="FF000000"/>
        <rFont val="TimesNewRoman"/>
        <family val="1"/>
      </rPr>
      <t>7</t>
    </r>
    <r>
      <rPr>
        <sz val="11"/>
        <color rgb="FF000000"/>
        <rFont val="SimSun"/>
        <charset val="134"/>
      </rPr>
      <t>、</t>
    </r>
    <r>
      <rPr>
        <sz val="11"/>
        <color rgb="FF000000"/>
        <rFont val="TimesNewRoman"/>
        <family val="1"/>
      </rPr>
      <t>2017-2018</t>
    </r>
    <r>
      <rPr>
        <sz val="11"/>
        <color rgb="FF000000"/>
        <rFont val="SimSun"/>
        <charset val="134"/>
      </rPr>
      <t>第一学期获得校二等奖学金</t>
    </r>
  </si>
  <si>
    <t>投稿中</t>
    <phoneticPr fontId="1" type="noConversion"/>
  </si>
  <si>
    <t>20/56</t>
    <phoneticPr fontId="1" type="noConversion"/>
  </si>
  <si>
    <t>东北林业大学</t>
  </si>
  <si>
    <t>姜源</t>
  </si>
  <si>
    <t>东北林业大学</t>
    <phoneticPr fontId="1" type="noConversion"/>
  </si>
  <si>
    <t>黎雨灵</t>
    <phoneticPr fontId="1" type="noConversion"/>
  </si>
  <si>
    <t>广西大学</t>
    <phoneticPr fontId="1" type="noConversion"/>
  </si>
  <si>
    <t>四级456</t>
    <phoneticPr fontId="1" type="noConversion"/>
  </si>
  <si>
    <t>1/60</t>
    <phoneticPr fontId="1" type="noConversion"/>
  </si>
  <si>
    <t>李佳然</t>
    <phoneticPr fontId="1" type="noConversion"/>
  </si>
  <si>
    <t>河北农业大学</t>
    <phoneticPr fontId="1" type="noConversion"/>
  </si>
  <si>
    <t>生命科学学院</t>
    <phoneticPr fontId="1" type="noConversion"/>
  </si>
  <si>
    <t>生物技术</t>
  </si>
  <si>
    <t>六级430</t>
    <phoneticPr fontId="1" type="noConversion"/>
  </si>
  <si>
    <t>1/45</t>
    <phoneticPr fontId="1" type="noConversion"/>
  </si>
  <si>
    <t>待定</t>
    <phoneticPr fontId="1" type="noConversion"/>
  </si>
  <si>
    <t>苏艳丽</t>
    <phoneticPr fontId="1" type="noConversion"/>
  </si>
  <si>
    <t>甘肃农业大学</t>
    <phoneticPr fontId="1" type="noConversion"/>
  </si>
  <si>
    <t>园艺学院</t>
    <phoneticPr fontId="1" type="noConversion"/>
  </si>
  <si>
    <t>园艺专业</t>
    <phoneticPr fontId="1" type="noConversion"/>
  </si>
  <si>
    <t>3/90</t>
    <phoneticPr fontId="1" type="noConversion"/>
  </si>
  <si>
    <t>六级446</t>
    <phoneticPr fontId="1" type="noConversion"/>
  </si>
  <si>
    <t>梁星星</t>
    <phoneticPr fontId="1" type="noConversion"/>
  </si>
  <si>
    <t>共青团员</t>
  </si>
  <si>
    <t>共青团员</t>
    <phoneticPr fontId="1" type="noConversion"/>
  </si>
  <si>
    <t>山西大学</t>
    <phoneticPr fontId="1" type="noConversion"/>
  </si>
  <si>
    <t>食品科学与工程</t>
  </si>
  <si>
    <t>食品科学与工程</t>
    <phoneticPr fontId="1" type="noConversion"/>
  </si>
  <si>
    <t>5/67</t>
    <phoneticPr fontId="1" type="noConversion"/>
  </si>
  <si>
    <t>王莉丽</t>
    <phoneticPr fontId="1" type="noConversion"/>
  </si>
  <si>
    <t>西北师范大学</t>
    <phoneticPr fontId="1" type="noConversion"/>
  </si>
  <si>
    <t>1/161</t>
    <phoneticPr fontId="1" type="noConversion"/>
  </si>
  <si>
    <t>四级432</t>
  </si>
  <si>
    <t>专业学习：
2015-2016年获甘肃省国家励志奖学金（省财政厅）
2016-2017年获甘肃省国家励志奖学金（省财政厅）
2017年获中国教师发展基金会“叶圣陶奖学金”
2015-2016年获西北师范大学第三届大学生化学实验竞赛（非专业组）知识奖(校级)
2017年获生命科学学院“最美笔记”一等奖
2017年获生命科学学院从师技能大赛“毛笔字”三等奖 
学生工作：
2017年获生命科学学院“优秀共青团员”称号
2016年获生命科学学院第二届“生命之光”师生联谊晚会优秀表演奖
2015-2016年获生命科学学院文体优胜二等奖
2016年获生命科学学院从师技能大赛先进个人奖
竞赛实践：
2017年获生命科学学院暑期社会实践优秀队员
2016年获全国大学生预防艾滋病知识竞赛优秀奖
2017年获全国大学生环保知识竞赛优秀奖</t>
    <phoneticPr fontId="1" type="noConversion"/>
  </si>
  <si>
    <t>詹鸿鑫</t>
    <phoneticPr fontId="1" type="noConversion"/>
  </si>
  <si>
    <t>四川农业大学</t>
    <phoneticPr fontId="1" type="noConversion"/>
  </si>
  <si>
    <t>资源学院</t>
    <phoneticPr fontId="1" type="noConversion"/>
  </si>
  <si>
    <t>土地资源管理</t>
    <phoneticPr fontId="1" type="noConversion"/>
  </si>
  <si>
    <t>10/68</t>
    <phoneticPr fontId="1" type="noConversion"/>
  </si>
  <si>
    <t>六级445</t>
    <phoneticPr fontId="1" type="noConversion"/>
  </si>
  <si>
    <t>2016-2017优秀学生</t>
    <phoneticPr fontId="1" type="noConversion"/>
  </si>
  <si>
    <t>臧辉辉</t>
    <phoneticPr fontId="1" type="noConversion"/>
  </si>
  <si>
    <t>种子科学与工程</t>
  </si>
  <si>
    <t>河南农业大学</t>
    <phoneticPr fontId="1" type="noConversion"/>
  </si>
  <si>
    <t>44/55</t>
    <phoneticPr fontId="1" type="noConversion"/>
  </si>
  <si>
    <t>河南农业大学“十佳爱农标兵”</t>
    <phoneticPr fontId="1" type="noConversion"/>
  </si>
  <si>
    <t>樊锦瑞</t>
    <phoneticPr fontId="1" type="noConversion"/>
  </si>
  <si>
    <t>草业科学</t>
    <phoneticPr fontId="1" type="noConversion"/>
  </si>
  <si>
    <t>动物科技学院</t>
    <phoneticPr fontId="1" type="noConversion"/>
  </si>
  <si>
    <t>六级469</t>
    <phoneticPr fontId="1" type="noConversion"/>
  </si>
  <si>
    <t>80/222</t>
    <phoneticPr fontId="1" type="noConversion"/>
  </si>
  <si>
    <t>否</t>
    <phoneticPr fontId="1" type="noConversion"/>
  </si>
  <si>
    <t>《Plant diversity is coupled with beta not alpha diversity of soil fungal
communities following N enrichment in a semi-arid grassland》Wenqing Chena, Ran Xua, Yuntao Wua, Jun Chena, Yingjun Zhangb, Tianming Hua,Xianping Yuana, Lei Zhoua, Tianyuan Tana, Jinrui Fan</t>
    <phoneticPr fontId="1" type="noConversion"/>
  </si>
  <si>
    <t>孔芳</t>
  </si>
  <si>
    <t>林学院</t>
  </si>
  <si>
    <t>3/57</t>
    <phoneticPr fontId="1" type="noConversion"/>
  </si>
  <si>
    <t>四级463</t>
    <phoneticPr fontId="1" type="noConversion"/>
  </si>
  <si>
    <t>第二作者身份投出论文，现于《食品科学》审稿中</t>
  </si>
  <si>
    <t xml:space="preserve">2016.05校级食品精英杯“最佳团队奖”
2017.10黑龙江省六校联合“二等奖”
2017.05--2018.05参加国家级创新项目
2018.06校级创新创业大赛二等奖，省赛准备中
</t>
    <phoneticPr fontId="1" type="noConversion"/>
  </si>
  <si>
    <t xml:space="preserve">2016年12月，获校级“优秀学生干部”称号；
2017年12月，获校级“三好学生”称号； 
2017年11月，获“牵手”励学金； 
2016年5月，获校级食品创意“精英杯”大赛“最佳团队奖”； 
2017年10月，获“精英杯”大赛二等奖； 
2016年及2018年，两次获校级“社会实践积极分子”；
2018年6月，获校级创新创业大赛二等奖。
</t>
    <phoneticPr fontId="1" type="noConversion"/>
  </si>
  <si>
    <t>李淳馨</t>
    <phoneticPr fontId="1" type="noConversion"/>
  </si>
  <si>
    <t>东北农业大学</t>
    <phoneticPr fontId="1" type="noConversion"/>
  </si>
  <si>
    <t>种子科学与工程</t>
    <phoneticPr fontId="1" type="noConversion"/>
  </si>
  <si>
    <t>3/81</t>
    <phoneticPr fontId="1" type="noConversion"/>
  </si>
  <si>
    <t>六级425</t>
    <phoneticPr fontId="1" type="noConversion"/>
  </si>
  <si>
    <t>2016-2017学年度三好学生奖学金；2015-2016国家三等助学金；2016-2017国家三等助学金；2017-2018国家一等助学金；全国数学建模比赛成功参赛奖</t>
    <phoneticPr fontId="1" type="noConversion"/>
  </si>
  <si>
    <t>李家磊</t>
  </si>
  <si>
    <t>动物科学</t>
    <phoneticPr fontId="1" type="noConversion"/>
  </si>
  <si>
    <t>动物科学学院</t>
    <phoneticPr fontId="1" type="noConversion"/>
  </si>
  <si>
    <t>西南大学</t>
    <phoneticPr fontId="1" type="noConversion"/>
  </si>
  <si>
    <t>1/111</t>
    <phoneticPr fontId="1" type="noConversion"/>
  </si>
  <si>
    <t xml:space="preserve">1、学校科技立项活动《猪肉品质评定指标的探究》                                                         2、罗宗刚老师横向项目《“非常规饲料生物改造技术研究与示范”仔猪饲养试验》     3、罗宗刚老师自立项目《热应激对荣昌公猪繁殖性能影响的分子机制研究》        
4、毕业课题《视黄酸对荣昌猪精原干细胞RARA、Stra8基因表达的影响》        
5、科技立项活动《发酵扶正解毒散及对雏鸭生长及传染性浆膜炎的预防效果初探》 </t>
    <phoneticPr fontId="1" type="noConversion"/>
  </si>
  <si>
    <t>论文正在投稿中。</t>
    <phoneticPr fontId="1" type="noConversion"/>
  </si>
  <si>
    <t xml:space="preserve">2015-2016年度、2016-2017年度       连续两年获得国家奖学金；
2015-2016年度、2016-2017年度       连续两年获得西南大学“三好学生”称号；
2016年度                                          学校“优秀共青团员”称号；
2017年度                                          学校“优秀共青团干”称号；
2016-2017年度                                  西南大学数学建模二等奖；
2015-2016年度                                  校区实践技能大赛三等奖；
2016-2017年度                                  校区首届创新创业大赛金奖；
2016-2017年度、2017-2018年度       连续两年获得校区团建杯男子排球赛亚军；
2017年度                                          校区“中华魂”二等奖；
 2016-2017年度                                 西南大学“三下乡”社会实践先进个人。
</t>
    <phoneticPr fontId="1" type="noConversion"/>
  </si>
  <si>
    <t>李倩</t>
    <phoneticPr fontId="1" type="noConversion"/>
  </si>
  <si>
    <t>河北师范大学</t>
    <phoneticPr fontId="1" type="noConversion"/>
  </si>
  <si>
    <t>6/25</t>
    <phoneticPr fontId="1" type="noConversion"/>
  </si>
  <si>
    <t>四级537</t>
    <phoneticPr fontId="1" type="noConversion"/>
  </si>
  <si>
    <t>2017年国家励志奖学金</t>
    <phoneticPr fontId="1" type="noConversion"/>
  </si>
  <si>
    <t>李彤</t>
    <phoneticPr fontId="1" type="noConversion"/>
  </si>
  <si>
    <t>女</t>
    <phoneticPr fontId="1" type="noConversion"/>
  </si>
  <si>
    <t>2/78</t>
    <phoneticPr fontId="1" type="noConversion"/>
  </si>
  <si>
    <t>四级473</t>
    <phoneticPr fontId="1" type="noConversion"/>
  </si>
  <si>
    <t>李宇凡</t>
  </si>
  <si>
    <t>食品科技学院</t>
  </si>
  <si>
    <t>生物工程</t>
  </si>
  <si>
    <t>2/53</t>
    <phoneticPr fontId="1" type="noConversion"/>
  </si>
  <si>
    <t>四级452</t>
    <phoneticPr fontId="1" type="noConversion"/>
  </si>
  <si>
    <t>参与“走进实验室”“创青春”“互联网+”等有关科研的活动，对单增李斯特菌和酸枣仁皂苷提取有一定的研究，后者获得国家级立项。
     在2017年3月跟随老师参与壳聚糖复合膜的开发。</t>
    <phoneticPr fontId="1" type="noConversion"/>
  </si>
  <si>
    <t>在2017年9月在老师指导下独立负责“乙醇辅助水相法提取米糠油”项目，并于2018年5月26日结项以第一作者向《中国油脂》投稿论文，目前在审稿阶段。</t>
    <phoneticPr fontId="1" type="noConversion"/>
  </si>
  <si>
    <t xml:space="preserve">1.两次评为校级三好学生。
2.参加“创青春”比赛获得国家级立项及院级二等奖。
3.参加“互联网+”比赛获得院级二等奖。
4.获得C语言计算机二级证书
5.多次获得校级奖学金
1.两次评为校级三好学生。
2.参加“创青春”比赛获得国家级立项及院级二等奖。
3.参加“互联网+”比赛获得院级二等奖。
4.获得C语言计算机二级证书
5.多次获得校级奖学金
</t>
    <phoneticPr fontId="1" type="noConversion"/>
  </si>
  <si>
    <t>李昀轩</t>
  </si>
  <si>
    <t>群众</t>
    <phoneticPr fontId="1" type="noConversion"/>
  </si>
  <si>
    <t>郑州大学</t>
    <phoneticPr fontId="1" type="noConversion"/>
  </si>
  <si>
    <t>14/110</t>
    <phoneticPr fontId="1" type="noConversion"/>
  </si>
  <si>
    <t>六级481</t>
    <phoneticPr fontId="1" type="noConversion"/>
  </si>
  <si>
    <t>大学生创新项目“栽培茄果实特异启动子克隆”，专利挂名</t>
    <phoneticPr fontId="1" type="noConversion"/>
  </si>
  <si>
    <t>2016年获二等奖学金，2017年获三等奖学金</t>
  </si>
  <si>
    <t>李泽</t>
    <phoneticPr fontId="1" type="noConversion"/>
  </si>
  <si>
    <t>植物保护</t>
    <phoneticPr fontId="1" type="noConversion"/>
  </si>
  <si>
    <t>40/134</t>
    <phoneticPr fontId="1" type="noConversion"/>
  </si>
  <si>
    <t>四级449</t>
    <phoneticPr fontId="1" type="noConversion"/>
  </si>
  <si>
    <t>社会工作奖</t>
    <phoneticPr fontId="1" type="noConversion"/>
  </si>
  <si>
    <t>连新宇</t>
  </si>
  <si>
    <t>动物科学学院中兽医系</t>
  </si>
  <si>
    <t>动物医学</t>
  </si>
  <si>
    <t>27/189</t>
    <phoneticPr fontId="1" type="noConversion"/>
  </si>
  <si>
    <t>四级425</t>
    <phoneticPr fontId="1" type="noConversion"/>
  </si>
  <si>
    <t>参与学校2016-2017科技立项，跟随老师做课题，专业相关社会实践，代表学校参加西班牙国际兽医针灸交流</t>
    <phoneticPr fontId="1" type="noConversion"/>
  </si>
  <si>
    <t>西南大学学生奖学金二等，科技创新先进个人，青年志愿者先进个人，学校兽医、药学技能大赛都为三等奖，大学生双创营销大赛重庆市冠军，药学知识竞赛优胜奖，大北农助学金，成语大赛优胜奖，西南大学古诗词知识竞赛一等奖</t>
  </si>
  <si>
    <t>林晓媛</t>
    <phoneticPr fontId="1" type="noConversion"/>
  </si>
  <si>
    <t>沈阳农业大学</t>
    <phoneticPr fontId="1" type="noConversion"/>
  </si>
  <si>
    <t>园艺学院</t>
  </si>
  <si>
    <t>园艺</t>
    <phoneticPr fontId="1" type="noConversion"/>
  </si>
  <si>
    <t>18/127</t>
    <phoneticPr fontId="1" type="noConversion"/>
  </si>
  <si>
    <t>沈阳市优秀大学生，校二、三等奖学金，优秀学生干部标兵，优秀学生干部，优秀团员标兵，优秀共青团员（2次）社会实践优秀个人，三好学生（2次），动植物标本大赛三等奖</t>
    <phoneticPr fontId="1" type="noConversion"/>
  </si>
  <si>
    <t>刘丹</t>
  </si>
  <si>
    <t>农学院</t>
  </si>
  <si>
    <t>农学</t>
  </si>
  <si>
    <t>8/163</t>
    <phoneticPr fontId="1" type="noConversion"/>
  </si>
  <si>
    <t>六级494</t>
    <phoneticPr fontId="1" type="noConversion"/>
  </si>
  <si>
    <t>获得学校2016-2017和2017-2018学年三好学生奖学金</t>
    <phoneticPr fontId="1" type="noConversion"/>
  </si>
  <si>
    <t>刘继忠</t>
    <phoneticPr fontId="1" type="noConversion"/>
  </si>
  <si>
    <t>广西大学</t>
  </si>
  <si>
    <t>农学院农学系</t>
    <phoneticPr fontId="1" type="noConversion"/>
  </si>
  <si>
    <t>11/61</t>
    <phoneticPr fontId="1" type="noConversion"/>
  </si>
  <si>
    <t>四级453</t>
    <phoneticPr fontId="1" type="noConversion"/>
  </si>
  <si>
    <t>2018年4月参加第四届“互联网+”大赛校赛；2018年5月参加广西大学第十届石化杯化学实验技能大赛；2018年5月参加广西大学农学院农业知识竞赛；2017年3月参加大学生创新创业大赛。</t>
  </si>
  <si>
    <t xml:space="preserve">1、2017年度国家励志奖学金；12、2017年度优秀共青团员；3、第三届互联网+校赛优秀奖；4、广西大学第十届石化杯化学实验技能大赛三等奖；5、广西大学第四十六届运动会拔河第五名；6、学习贯彻党的十九大精神知识竞赛三等奖；7、2016-2017年度优秀学生教学信息员；8、2015-2016年度优秀学生教学信息员；9、2016年度国家励志奖学金；10、2015-2016学年优秀学生干部；11、2016-2017学年优秀心理委员；12、2016年度优秀共青团员；13、2015-2016第一学期二等专业奖学金；     
</t>
    <phoneticPr fontId="1" type="noConversion"/>
  </si>
  <si>
    <t>刘妍江</t>
    <phoneticPr fontId="1" type="noConversion"/>
  </si>
  <si>
    <t>热带农林学院</t>
    <phoneticPr fontId="1" type="noConversion"/>
  </si>
  <si>
    <t>海南大学</t>
    <phoneticPr fontId="1" type="noConversion"/>
  </si>
  <si>
    <t>1/41</t>
    <phoneticPr fontId="1" type="noConversion"/>
  </si>
  <si>
    <t>六级440</t>
    <phoneticPr fontId="1" type="noConversion"/>
  </si>
  <si>
    <t>未定</t>
    <phoneticPr fontId="1" type="noConversion"/>
  </si>
  <si>
    <t>吕雪蒙</t>
    <phoneticPr fontId="1" type="noConversion"/>
  </si>
  <si>
    <t>东北农业大学</t>
  </si>
  <si>
    <t>3/21</t>
    <phoneticPr fontId="1" type="noConversion"/>
  </si>
  <si>
    <t>根瘤菌HH103Ⅲ型效应因子SFHH103_02556对共生结瘤的影响</t>
    <phoneticPr fontId="1" type="noConversion"/>
  </si>
  <si>
    <t>大一: 国家一等助学金                                                                                                                             大二: 国家一等助学金  优秀共青团员                                                                                                  大三: 国家二等助学金  国家助学金奖学金  校三好学生  mathorcup数学建模三等奖                        第八届中国哈尔滨春季茶博会优秀志愿者</t>
    <phoneticPr fontId="1" type="noConversion"/>
  </si>
  <si>
    <t>毛佳琪</t>
    <phoneticPr fontId="1" type="noConversion"/>
  </si>
  <si>
    <t>生物工程</t>
    <phoneticPr fontId="1" type="noConversion"/>
  </si>
  <si>
    <t>1/53</t>
    <phoneticPr fontId="1" type="noConversion"/>
  </si>
  <si>
    <t>四级439六级424</t>
    <phoneticPr fontId="1" type="noConversion"/>
  </si>
  <si>
    <t>四级439</t>
    <phoneticPr fontId="1" type="noConversion"/>
  </si>
  <si>
    <t>穆杨</t>
    <phoneticPr fontId="1" type="noConversion"/>
  </si>
  <si>
    <t>华中农业大学</t>
    <phoneticPr fontId="1" type="noConversion"/>
  </si>
  <si>
    <t>生命科学技术学院</t>
    <phoneticPr fontId="1" type="noConversion"/>
  </si>
  <si>
    <t>40/113</t>
    <phoneticPr fontId="1" type="noConversion"/>
  </si>
  <si>
    <t>2017.05-今 进入园艺植物生物学教育部重点实验室 杜鹃副教授实验室学习，并参与一篇硕士研究生毕业论文以及一篇本科生毕业设计的数据分析以及结果可视化。并在学习期间帮助实验室进行马铃薯抗病相关的目标基因的同源性分析以及筛选。</t>
    <phoneticPr fontId="1" type="noConversion"/>
  </si>
  <si>
    <t>秦榕</t>
    <phoneticPr fontId="1" type="noConversion"/>
  </si>
  <si>
    <t>14/111</t>
    <phoneticPr fontId="1" type="noConversion"/>
  </si>
  <si>
    <t>四级554</t>
    <phoneticPr fontId="1" type="noConversion"/>
  </si>
  <si>
    <t>四级433</t>
    <phoneticPr fontId="1" type="noConversion"/>
  </si>
  <si>
    <t>任世玲</t>
    <phoneticPr fontId="1" type="noConversion"/>
  </si>
  <si>
    <t>山东农业大学</t>
    <phoneticPr fontId="1" type="noConversion"/>
  </si>
  <si>
    <t>六级447</t>
    <phoneticPr fontId="1" type="noConversion"/>
  </si>
  <si>
    <t>15/118</t>
    <phoneticPr fontId="1" type="noConversion"/>
  </si>
  <si>
    <t>是</t>
    <phoneticPr fontId="1" type="noConversion"/>
  </si>
  <si>
    <t>卢敏敏</t>
    <phoneticPr fontId="1" type="noConversion"/>
  </si>
  <si>
    <t>5/135</t>
    <phoneticPr fontId="1" type="noConversion"/>
  </si>
  <si>
    <t>崔继文</t>
    <phoneticPr fontId="1" type="noConversion"/>
  </si>
  <si>
    <t>资源环境学院</t>
    <phoneticPr fontId="1" type="noConversion"/>
  </si>
  <si>
    <t>1/47</t>
    <phoneticPr fontId="1" type="noConversion"/>
  </si>
  <si>
    <t>农业资源与环境</t>
    <phoneticPr fontId="1" type="noConversion"/>
  </si>
  <si>
    <t>六级435</t>
    <phoneticPr fontId="1" type="noConversion"/>
  </si>
  <si>
    <t>沈祥波</t>
  </si>
  <si>
    <t>6/134</t>
    <phoneticPr fontId="1" type="noConversion"/>
  </si>
  <si>
    <t>六级495</t>
    <phoneticPr fontId="1" type="noConversion"/>
  </si>
  <si>
    <t>参加校“播种杯”大学生创业竞赛，“互联网+”创新创业大赛(正在比赛中）</t>
  </si>
  <si>
    <t>王朝好</t>
  </si>
  <si>
    <t>38/189</t>
    <phoneticPr fontId="1" type="noConversion"/>
  </si>
  <si>
    <t>四级427</t>
    <phoneticPr fontId="1" type="noConversion"/>
  </si>
  <si>
    <t>时慧中</t>
    <phoneticPr fontId="1" type="noConversion"/>
  </si>
  <si>
    <t>9/118</t>
    <phoneticPr fontId="1" type="noConversion"/>
  </si>
  <si>
    <t>2016-2017年学年度学生奖学金三等奖</t>
    <phoneticPr fontId="1" type="noConversion"/>
  </si>
  <si>
    <t>2015-2016学年“国家励志奖学金”、2016-2017学年“国家励志奖学金”、2016-2017学年“校社会工作奖学金”</t>
    <phoneticPr fontId="1" type="noConversion"/>
  </si>
  <si>
    <t>孙云梅</t>
    <phoneticPr fontId="1" type="noConversion"/>
  </si>
  <si>
    <t>13/121</t>
    <phoneticPr fontId="1" type="noConversion"/>
  </si>
  <si>
    <t>六级427</t>
    <phoneticPr fontId="1" type="noConversion"/>
  </si>
  <si>
    <t>谭芳</t>
  </si>
  <si>
    <t>内蒙古农业大学</t>
  </si>
  <si>
    <t>2/67</t>
    <phoneticPr fontId="1" type="noConversion"/>
  </si>
  <si>
    <t xml:space="preserve">四级438                                                                                                                                                  </t>
    <phoneticPr fontId="1" type="noConversion"/>
  </si>
  <si>
    <t xml:space="preserve">2017年参加内蒙古自治区级大学生创新创业训练计划项目---一种可降解植物生长促进微生物育苗钵及其制备方法；        </t>
    <phoneticPr fontId="1" type="noConversion"/>
  </si>
  <si>
    <t>1. 2017年在第九届全国微生物资源学术暨国家微生物资源共享运行平台服务研讨会上以第一作者发表«内蒙古荒漠地区生物土壤结皮细菌多样性研究»；                                                           2.2018年6月在«微生物学通报»上发表一篇文章«中央戈壁石下生物土壤结皮中细菌群落结构和多样性»。</t>
    <phoneticPr fontId="1" type="noConversion"/>
  </si>
  <si>
    <t>1. 2016年获“蒙草▪抗旱”励志奖学金； 
2. 2017年获国家励志奖学金；
3. 2016年-2017年获2次二等学校专业奖学金，2次三等学校专业奖学金；</t>
    <phoneticPr fontId="1" type="noConversion"/>
  </si>
  <si>
    <t>王嘉祺</t>
    <phoneticPr fontId="1" type="noConversion"/>
  </si>
  <si>
    <t>大连理工大学</t>
  </si>
  <si>
    <t>生命与医药学院</t>
  </si>
  <si>
    <t>2/37</t>
    <phoneticPr fontId="1" type="noConversion"/>
  </si>
  <si>
    <t>六级446</t>
  </si>
  <si>
    <t>2017年4月至2018年4月，参加主题为一种新型PH响应PEG-hyd-DOX胶束的制备的创新项目。在老师的指导下我独立自主地完成了合成PEG5k-hyd-DOX和PEG20k-hyd-DOX的实验。我将实验过程和成果写入论文《肿瘤靶向阿霉素纳米药物的设计》并参加了大连理工大学第十四届“趣加 攀登杯” 科技作品竞赛获得二等奖。</t>
  </si>
  <si>
    <t xml:space="preserve">2017年5月，校园心理剧大赛二等奖。（校级）
2017年10月，大连理工大学2016~2017学年“学习优秀奖学金（一等）”。（校级）
2018年4月，美国大学生数学建模比赛sp奖。（国际级）
2018年5月，全国计算机等级考试二级合格证书。（国家级）
2018年5月，大连理工大学第十四届“趣加 攀登杯”科技作品竞赛二等奖。（校级）
</t>
    <phoneticPr fontId="1" type="noConversion"/>
  </si>
  <si>
    <t>王勇超</t>
    <phoneticPr fontId="1" type="noConversion"/>
  </si>
  <si>
    <t>森林保护</t>
    <phoneticPr fontId="1" type="noConversion"/>
  </si>
  <si>
    <t>1/48</t>
    <phoneticPr fontId="1" type="noConversion"/>
  </si>
  <si>
    <t>四级447</t>
    <phoneticPr fontId="1" type="noConversion"/>
  </si>
  <si>
    <t>邬繁杰</t>
    <phoneticPr fontId="1" type="noConversion"/>
  </si>
  <si>
    <t>生物系</t>
    <phoneticPr fontId="1" type="noConversion"/>
  </si>
  <si>
    <t>20/24</t>
    <phoneticPr fontId="1" type="noConversion"/>
  </si>
  <si>
    <t>四级430</t>
    <phoneticPr fontId="1" type="noConversion"/>
  </si>
  <si>
    <t>不一定</t>
    <phoneticPr fontId="1" type="noConversion"/>
  </si>
  <si>
    <t xml:space="preserve">2017年全国大学生挑战杯竞赛与同学合作关于生物菌群在对虾养殖中的应用项目获得校级奖励
在热带生物资源教育部重点实验室与师兄参与关于南海芋螺毒素血清稳定性的筛选与鉴定课题
在导师的指导下开展关于三对二硫键的芋螺毒素的氧化折叠方法探索
导师指导开展对于含有二至多对二硫键芋螺毒素成键的定位
</t>
    <phoneticPr fontId="1" type="noConversion"/>
  </si>
  <si>
    <t>2017年挑战杯学术科研类校赛奖项
2018年挑战杯创新创业大赛校赛奖项</t>
    <phoneticPr fontId="1" type="noConversion"/>
  </si>
  <si>
    <t>邢梦</t>
    <phoneticPr fontId="1" type="noConversion"/>
  </si>
  <si>
    <t>安徽农业大学</t>
    <phoneticPr fontId="1" type="noConversion"/>
  </si>
  <si>
    <t>烟草</t>
    <phoneticPr fontId="1" type="noConversion"/>
  </si>
  <si>
    <t>1/28</t>
    <phoneticPr fontId="1" type="noConversion"/>
  </si>
  <si>
    <t>六级528</t>
    <phoneticPr fontId="1" type="noConversion"/>
  </si>
  <si>
    <t>邢天</t>
    <phoneticPr fontId="1" type="noConversion"/>
  </si>
  <si>
    <t>无申请表</t>
    <phoneticPr fontId="1" type="noConversion"/>
  </si>
  <si>
    <t>尹梦囡</t>
  </si>
  <si>
    <t>燕宝会</t>
  </si>
  <si>
    <t>青岛农业大学</t>
    <phoneticPr fontId="1" type="noConversion"/>
  </si>
  <si>
    <t>19/100</t>
    <phoneticPr fontId="1" type="noConversion"/>
  </si>
  <si>
    <t>六级</t>
    <phoneticPr fontId="1" type="noConversion"/>
  </si>
  <si>
    <t xml:space="preserve">2016年旱地小麦国家创新立项成员；     2017年青岛农业大学大学生科技创新项目（基于转录组测序的紫色甘薯突变体中花青素合成相关基因分析 ） </t>
    <phoneticPr fontId="1" type="noConversion"/>
  </si>
  <si>
    <t>多次荣获三好学生称号；获得专业优秀学生三等奖学金；获得学院理论宣传奖学金；通过全国计算机等级考试office及VB语言程序设计二级水平考核；会计初级证书</t>
    <phoneticPr fontId="1" type="noConversion"/>
  </si>
  <si>
    <t>杨森</t>
    <phoneticPr fontId="1" type="noConversion"/>
  </si>
  <si>
    <t>37/134</t>
    <phoneticPr fontId="1" type="noConversion"/>
  </si>
  <si>
    <t>四级451</t>
    <phoneticPr fontId="1" type="noConversion"/>
  </si>
  <si>
    <t>未确定</t>
    <phoneticPr fontId="1" type="noConversion"/>
  </si>
  <si>
    <t>杨文婷</t>
    <phoneticPr fontId="1" type="noConversion"/>
  </si>
  <si>
    <t>食品科学学院</t>
    <phoneticPr fontId="1" type="noConversion"/>
  </si>
  <si>
    <t>茶学</t>
    <phoneticPr fontId="1" type="noConversion"/>
  </si>
  <si>
    <t>六级537</t>
    <phoneticPr fontId="1" type="noConversion"/>
  </si>
  <si>
    <t xml:space="preserve">一． 重庆市市级科研项目“重庆大树茶天然多倍体筛选”
我于2017年参加此项目，该项目主要通过流式细胞仪筛选天然茶树三倍体，我在该项目中担任组长，除实验外还负责工作安排。在此过程中，熟练掌握了流式细胞仪使用与三倍体筛选方法，发现了多株茶树天然三倍体。
二． 自主实验                                            
1.学习茶树苗组织培养技术，帮助老师管理实验室组培苗，定期移栽转接。
2.通过查找阅读文献资料，自行设计实验探究茶多酚、茶黄素体外抑菌作用，尝试比较不同实验方法对实验结果影响。在此过程中学习并熟练掌握了细菌的转接保存技术，养成了良好的实验习惯。在整理编辑实验资料与数据的过程中，提高了自己资料收集与文献整理能力。
</t>
    <phoneticPr fontId="1" type="noConversion"/>
  </si>
  <si>
    <t>2015-2016学年度国家奖学金  2015-2016学年度校三好学生  2016-2017学年度校一等奖学金</t>
  </si>
  <si>
    <t>杨智聪</t>
    <phoneticPr fontId="1" type="noConversion"/>
  </si>
  <si>
    <t>3/122</t>
    <phoneticPr fontId="1" type="noConversion"/>
  </si>
  <si>
    <t>六级473</t>
    <phoneticPr fontId="1" type="noConversion"/>
  </si>
  <si>
    <t>张可馨</t>
    <phoneticPr fontId="1" type="noConversion"/>
  </si>
  <si>
    <t>陕西师范大学</t>
    <phoneticPr fontId="1" type="noConversion"/>
  </si>
  <si>
    <t>生物科学基地班</t>
  </si>
  <si>
    <t>17/37</t>
    <phoneticPr fontId="1" type="noConversion"/>
  </si>
  <si>
    <t>四级524六级434</t>
    <phoneticPr fontId="1" type="noConversion"/>
  </si>
  <si>
    <t>1.2016年大一暑假参加了秦岭基地生物学野外综合实习。
2.2015年进入田英芳教授实验室以《PGRN对PC12细胞缺氧损伤的保护作用及机制研究》为课题申请陕西师范大学全国大学生创新创业计划，于2017年结项并发表《Reproductive Toxicology》一篇。主要学习了动物细胞培养的基本实验流程及鉴定细胞凋亡与坏死的方法等。
3.2018年初进入马小魁副教授的实验室，对药用真菌桑黄的发酵产物进行分离纯化与鉴定。目前已掌握了种子培养体系、发酵体系、及TLC、HPLC、聚酰胺柱层析法等分离技术的应用并开始学习有关结构分析的技术方法等。</t>
    <phoneticPr fontId="1" type="noConversion"/>
  </si>
  <si>
    <t xml:space="preserve">1. 2017年：陕师大大学生创新创业项目（国家级）以主持人身份顺利结项，结项成果以第8作者发表到《Reproductive Toxicology》 Ruoxin Zhang,Jinlong Zhou,Junrong Ren,Siqi Sun,Yuanyuan Di,Hanyu Wang,Xiaoqin An,Kexin Zhang,Junfeng Zhang,Zhaoqiang Qian,Meimei Shi,Yanning Qiao,Wei Ren,Yingfang Tian. Transcriptional and splicing dysregulation in the prefrontal cortex in valproic acid rat model of autism[J]. Reproductive Toxicology,2018,77.
2018年：进行濒危药用真菌桑黄发酵产物的研究，待发表文章一篇，并以此参加第二届大学生生命科学联赛
2. Biomacromolecules Manuscript ID: bm-2018-00754q  Title: "Fungus Sanghuangporus sanghuang  biomacromolecule: exopolysaccharide with more complex structure and larger molecule weight has relatively lower anti-aging prosperity" 
</t>
    <phoneticPr fontId="1" type="noConversion"/>
  </si>
  <si>
    <t>2010年《生活废水对植物生长影响的研究》DV荣获第26届全国青少年科技创新大赛科学二等奖
2013年：“二0一三年全国高中学生化学素质和实验能力竞赛”二等奖
2015年：自然探索社团优秀团员 ；通过CET4级524分
2016年：通过CET6级考试 ；荣获“陕西师范大学2016年女子50米自由泳比赛第一”。</t>
    <phoneticPr fontId="1" type="noConversion"/>
  </si>
  <si>
    <t>张雅娜</t>
    <phoneticPr fontId="1" type="noConversion"/>
  </si>
  <si>
    <t>山西农业大学</t>
    <phoneticPr fontId="1" type="noConversion"/>
  </si>
  <si>
    <t>六级442</t>
    <phoneticPr fontId="1" type="noConversion"/>
  </si>
  <si>
    <t>张瑜</t>
    <phoneticPr fontId="1" type="noConversion"/>
  </si>
  <si>
    <t>农学院</t>
    <phoneticPr fontId="1" type="noConversion"/>
  </si>
  <si>
    <t>农学（拔尖人才培养班）</t>
    <phoneticPr fontId="1" type="noConversion"/>
  </si>
  <si>
    <t>3/86</t>
    <phoneticPr fontId="1" type="noConversion"/>
  </si>
  <si>
    <t>2/21</t>
    <phoneticPr fontId="1" type="noConversion"/>
  </si>
  <si>
    <t>大学生创新创业训练计划项目（SIPT）
氮素营养对水稻淀粉品质影响分子机理探究              
（项目负责人，完成试验方案规划、具体试验操作、结果分析、论文撰写）
基于特征识别技术的作物双向ID的方法研究                    
（骨干成员，完成数据处理分析及论文撰写）
实验操作
实验操作能力较强，做过的重要实验有：氮素含量测定、还原糖含量测定、RNA提取、琼脂糖凝胶电泳等</t>
    <phoneticPr fontId="1" type="noConversion"/>
  </si>
  <si>
    <t xml:space="preserve">专业类获奖
第十一届“挑战杯”黑龙江省大学生创业大赛银奖
第八届 MathorCup 高校数学建模挑战赛全国三等奖
大学生“三下乡”社会实践二等奖
第四届东北农业大学“播种杯”大学生课外学术科技作品竞赛三等奖
第五届东北农业大学“播种杯”大学生课外学术科技作品竞赛二等奖
东北农业大学农学院、资源与环境学院、水利与土木工程学院联合举办第二届创新创业大赛二等奖
美国大学生数学建模竞赛成功参赛奖
东北农业大学农学院新生辩论赛二等奖
奖学金类获奖                 
国家励志奖学金
三好学生奖学金
农学类一等奖学金（两次）
登海种业二等奖学金
荣誉称号获奖
青马工程“优秀学员”
校“三好学生”    </t>
    <phoneticPr fontId="1" type="noConversion"/>
  </si>
  <si>
    <t>赵妍</t>
    <phoneticPr fontId="1" type="noConversion"/>
  </si>
  <si>
    <t>长治学院</t>
    <phoneticPr fontId="1" type="noConversion"/>
  </si>
  <si>
    <t>生物科学与技术系</t>
    <phoneticPr fontId="1" type="noConversion"/>
  </si>
  <si>
    <t>67/131</t>
    <phoneticPr fontId="1" type="noConversion"/>
  </si>
  <si>
    <t>六级426</t>
    <phoneticPr fontId="1" type="noConversion"/>
  </si>
  <si>
    <t>朱睿</t>
    <phoneticPr fontId="1" type="noConversion"/>
  </si>
  <si>
    <t>动物科学技术学院</t>
    <phoneticPr fontId="1" type="noConversion"/>
  </si>
  <si>
    <t>27/138</t>
    <phoneticPr fontId="1" type="noConversion"/>
  </si>
  <si>
    <t>①2016年9月
在东北农业大学参加第二届“建行杯”黑龙江省“互联网+”大学生创新创业大赛，作品《重组长效猪干扰素的产业化研究》，获第二届“建行杯”黑龙江省“互联网+”大学生创新创业大赛黑龙江省二等奖  
②2016年11月—2017年5月
跟随单安山教授，参加了创新训练项目《辛硫磷对大鼠肠道的毒性损伤及维生素E的保护作用》，参与测定血清生化指标、酶活、mRNA 表达量等指标。
③2016年12月-2018年5月
在崔国文教授指导下作为项目队员，参加了创新训练项目“松嫩平原农田——草地界面土壤理化性质分析”目前项目结题，参与测定松嫩平原农田-草地界面土壤理化性质：水分、有机质、氮、磷、钾、速效钾、速效氮等
④2017年12月-至今
在王宁教授指导下作为项目负责人，参加了创新训练项目“Klf7基因敲除对小鼠脂肪生长发育的影响”目前项目在研，期间阅读了大量的文献，参与进行基因型鉴定、完成高脂料小鼠诱导、采集小鼠脂肪组织及各器官样品、血液生化指标检测。</t>
    <phoneticPr fontId="1" type="noConversion"/>
  </si>
  <si>
    <t>2018 年 03 期中文科技期刊数据库《自然科学》杂志作为第二作者发表文章《甲醇酵母在饲料中的应用及发展前景》</t>
    <phoneticPr fontId="1" type="noConversion"/>
  </si>
  <si>
    <t>2016年9月   “建行杯”互联网+创新创业大赛省级二等奖
2016年12月 哈尔滨大学生创业大赛参赛奖
2017年3月   大北农企业奖学金
2017年5月   校“优秀共青团干部”
2017年11月 大学生“三下乡”社会实践校级一等奖
2017年12月 校“社会工作奖学金”
2017年作为大创项目队员参与校级项目“松嫩平原农田——草地界面土壤理化性质分析”已结题
2018年5月  校“社会实践积极分子”
2018年5月  省“三好学生”
2018年作为大创项目负责人主持校级重点项目“Klf7基因敲除对小鼠脂肪生长发育的影响”未结题</t>
    <phoneticPr fontId="1" type="noConversion"/>
  </si>
  <si>
    <t>鲍萍</t>
    <phoneticPr fontId="1" type="noConversion"/>
  </si>
  <si>
    <t>8/21</t>
    <phoneticPr fontId="1" type="noConversion"/>
  </si>
  <si>
    <t>2017年第七届MathorCup大学生数学建模挑战赛成功参赛奖
2018年第八届MathorCup高校数学建模挑战赛成功参赛奖
2016-2017学年度东北农业大学“三好学生”奖学金
2016-2017学年度东北农业大学“社会工作”奖学金</t>
    <phoneticPr fontId="1" type="noConversion"/>
  </si>
  <si>
    <t>陈悦</t>
    <phoneticPr fontId="1" type="noConversion"/>
  </si>
  <si>
    <t>6/126</t>
    <phoneticPr fontId="1" type="noConversion"/>
  </si>
  <si>
    <t>付菁英</t>
  </si>
  <si>
    <t>植物科学与技术</t>
  </si>
  <si>
    <t>1.2016.12-2018.01，在河北农业大学作物高产抗逆分子生物学实验室，在肖凯教授指导下，参与完成《小麦小分子RNA TaMIR1119介导植株耐旱功能鉴定》项目,已第一作者在Journal of Integrative Agriculture发表论文一篇，现正参加全国大学生生命科学创新创业大赛。
2. 2018.05-今，在国家玉米改良中心河北分中心，在段会军教授的指导下独立完成“超甜玉米sh2基因突变体的细胞学鉴定”毕业课题。</t>
    <phoneticPr fontId="1" type="noConversion"/>
  </si>
  <si>
    <t>发表SCI论文一篇：[1] SHI G Q,FU J Y,RONG L J, et al.TaMIR1119, a miRNA family member of wheat (T. aestivum), is essential in the regulation of plant drought tolerance[J]. Journal of Integrative Agriculture,2018, 17(0):60345-60347.</t>
    <phoneticPr fontId="1" type="noConversion"/>
  </si>
  <si>
    <t>高熹</t>
  </si>
  <si>
    <t>北京理工大学</t>
    <phoneticPr fontId="1" type="noConversion"/>
  </si>
  <si>
    <t>生命学院</t>
    <phoneticPr fontId="1" type="noConversion"/>
  </si>
  <si>
    <t>生物技术</t>
    <phoneticPr fontId="1" type="noConversion"/>
  </si>
  <si>
    <t>2/26</t>
    <phoneticPr fontId="1" type="noConversion"/>
  </si>
  <si>
    <t>四级458</t>
    <phoneticPr fontId="1" type="noConversion"/>
  </si>
  <si>
    <t>2016.4-2018.4 北京市级大学生创新创业训练计划项目-人肌红蛋白胶体金免疫层析试纸条的研制（已结题）；2017.3-2017.7 山东大学微生物国家重点实验室-木质素酶的发酵生产、分离纯化及应用研究，高效液相色谱法测定人工虫草菌丝中虫草素的含量；2017.9-2017.10 北京理工大学生命学院空间分析技术实验室-Fe3O4/ZnS纳米复合物的制备；2017.9-2018.1 北京理工大学生命学院神经生物学实验室-AD病人血浆外泌体的分离鉴定；2018.3-今 北京理工大学生命学院生物化学实验室-重组大肠杆菌利用D-木糖合成D-1,2,4-丁三醇发酵液的分离提取。</t>
    <phoneticPr fontId="1" type="noConversion"/>
  </si>
  <si>
    <t>药物生物技术-单克隆抗体药物概述（退修）</t>
    <phoneticPr fontId="1" type="noConversion"/>
  </si>
  <si>
    <t>2015.11 北京理工大学理材学部时事论坛三等奖；2016.3 北京理工大学三等奖学金；2016.4 北京理工大学生命学院运动会三等奖；2016.9 北京理工大学三等奖学金；2018.3 北京理工大学二等奖学金；2018.4 北京理工大学世纪杯三等奖；2018.5 北京理工大学优秀共青团员。</t>
    <phoneticPr fontId="1" type="noConversion"/>
  </si>
  <si>
    <t>四级575六级458</t>
    <phoneticPr fontId="1" type="noConversion"/>
  </si>
  <si>
    <t>四级435</t>
    <phoneticPr fontId="1" type="noConversion"/>
  </si>
  <si>
    <t>六级536</t>
    <phoneticPr fontId="1" type="noConversion"/>
  </si>
  <si>
    <t>六级448</t>
    <phoneticPr fontId="1" type="noConversion"/>
  </si>
  <si>
    <t>申丰源</t>
    <phoneticPr fontId="1" type="noConversion"/>
  </si>
  <si>
    <t>郑州大学</t>
  </si>
  <si>
    <t>生命科学学院</t>
  </si>
  <si>
    <t>生物信息学</t>
  </si>
  <si>
    <t>24/57</t>
    <phoneticPr fontId="1" type="noConversion"/>
  </si>
  <si>
    <t>四级429</t>
    <phoneticPr fontId="1" type="noConversion"/>
  </si>
  <si>
    <t>实用新型专利《医疗废物及生物废物的臭氧消毒处理装置》</t>
    <phoneticPr fontId="1" type="noConversion"/>
  </si>
  <si>
    <t>2017“挑战杯”全国大学生课外学术科技作品竞赛河南省金奖；
2018“创青春”全国大学生创业大赛河南省金奖；
“新时代·新梦想”首届河南省大学生创新创业优秀项目河南省一等奖；
郑州大学2017大学生“创·梦”大学生创新创业项目初创组二等奖；
郑州大学优秀学生干部；
郑州大学校级优秀团员；</t>
    <phoneticPr fontId="1" type="noConversion"/>
  </si>
  <si>
    <t>预备党员</t>
    <phoneticPr fontId="1" type="noConversion"/>
  </si>
  <si>
    <t>海南大学</t>
  </si>
  <si>
    <t>生物科学理科实验班</t>
    <phoneticPr fontId="1" type="noConversion"/>
  </si>
  <si>
    <t>14/24</t>
    <phoneticPr fontId="1" type="noConversion"/>
  </si>
  <si>
    <t>不确定</t>
    <phoneticPr fontId="1" type="noConversion"/>
  </si>
  <si>
    <t>备注：附件有学院推荐证明：小班人数少，但班级属于实验班，前五学期平均绩点为全院第一，根据往年经验，50%以上学生能符合海南大学保研要求。</t>
    <phoneticPr fontId="1" type="noConversion"/>
  </si>
  <si>
    <t>臭氧对枯草芽孢杆菌黑色变种(ATCC9372)灭菌条件的研究；
PD1蛋白与小分子配体的分子动力学研究；</t>
    <phoneticPr fontId="1" type="noConversion"/>
  </si>
  <si>
    <t>2016-2017学年（大二）进入我校王大勇教授所管理的生物化学与分子药理学实验室辅助韦双双老师进行keap1-Nrf2-ARE信号通路相关研究，掌握了癌细胞培养、传代、冻存、复苏、目的蛋白的抽提，以及分子生物学常见的各种技术如载体构建、目的蛋白的表达与纯化、western blot、Pull down、Yeast two hybrid、EMSA、RNA抽提、反转录、q-PCR等，为以后单独开设课题打下基础。
2017-2018学年（大三上至今）独立进行对人体色氨酸代谢途径中关键酶KFA的基因的克隆与鉴定工作，成功克隆出AFMID的基因，表达并纯化出高纯度的目的蛋白KFA，合成KFA的催化底物NFK，进行KFA的活性鉴定工作。</t>
    <phoneticPr fontId="1" type="noConversion"/>
  </si>
  <si>
    <t>已投稿一篇SCI论文</t>
    <phoneticPr fontId="1" type="noConversion"/>
  </si>
  <si>
    <t>2016.12获大北农助学金
2017.05获海南大学优秀共青团员
2017.05获海南大学热带农林学院优秀共青团员</t>
    <phoneticPr fontId="1" type="noConversion"/>
  </si>
  <si>
    <t>大三作为负责人进行《生长素响应因子（ARF）基因对马铃薯休眠期调控作用研究》的科创项目，并参与《小麦1BL/1RS雄性不育系孤雌生殖的蛋白质组学研究》的科创项目。大二曾经参与《小麦农家条锈病抗性鉴定及其遗传分析》的科研课题。今年5月份作为负责人报名参加了第三届全国大学生生命科学创新创业大赛。</t>
    <phoneticPr fontId="1" type="noConversion"/>
  </si>
  <si>
    <t>1、大二参加我院遗传与繁育课题组，开展有关香蕉品种选育与新品种引种的实验。2、于2017年7月中科院昆明植物研究所科创实习，加入繁育系统进化生态研究组传粉生态学研究实习。3、于2017年8月中旬参加中科院上海做植物生理生态研究所暑期学校。4、于2018年开始参加中科院华南植物园的科创计划。</t>
    <phoneticPr fontId="1" type="noConversion"/>
  </si>
  <si>
    <t>校级一等、二等专业奖学金。善行100优秀志愿者证书，第三届互联网+大学生创新创业比赛区入围奖（排名第一）第三届互联网+大学生创新创业比赛校银奖（排名第一）2016年度优秀共青团干部；2015-2016学年广西大学优秀学生干部；2016-2017学年校级优秀学生（三好学生）；中科院昆明植物研究所暑期科创实习证明</t>
    <phoneticPr fontId="1" type="noConversion"/>
  </si>
  <si>
    <t>1、参加第五届环渤海微生物学术研讨会，获得优秀墙报奖；2、参加第二届全国大学生生命科学创新创业大赛，获得创新组一等奖；3、大学生创新创业训练计划项目：新蛋白cipp1在细胞周期调控中的功能研究（已结项）</t>
    <phoneticPr fontId="1" type="noConversion"/>
  </si>
  <si>
    <t>1、Cell cycle of melanin synthesis and appressorium development in Setophaeriaturcica (abstract);2制药工程中的生物技术应用分析《成功》；3、制药工程中反渗透技术的应用《丝路视野》</t>
    <phoneticPr fontId="1" type="noConversion"/>
  </si>
  <si>
    <t>2015-2016 校二等奖学金 社会活动优秀奖；2016-2017校一等奖学金，国家励志奖学金，优秀共青团员；2017-2018 第五届环渤海微生物学术研讨会优秀墙报奖第二届全国大学生生命科学创新创业大赛，获得创新组一等奖；第二届全国大学生生命科学创新创业大赛一等奖（创新）</t>
    <phoneticPr fontId="1" type="noConversion"/>
  </si>
  <si>
    <t>2016-2016获得国家励志奖学金，甘肃农业大学“三好学生”称号。校运动会女子组800米第六；2016-2017荣获国家励志奖学金，甘肃农业大学“三好学生标兵”称号、小运动会女子组800米第三，女子组1500第二；2016-2017获得甘肃农业大学园艺学院的校友“金苹果”奖学金。2017年通过全国大学生英语四级，496分，四级口语考试C。2017年通过普通话考试，二级乙等。2018年通过了全国大学生英语六级考试446分，英语口语考试C，2018年通过了全国计算机二级考试，78分。</t>
    <phoneticPr fontId="1" type="noConversion"/>
  </si>
  <si>
    <t>1、2017年12月，荣获“2017年全国大学生白酒品酒几技能大赛”一等奖并获得国家三级白酒品酒师资格证书；2018年5月，荣获山西大学第八届“创新挑战杯”大学生创业计划竞赛铜奖；2018年6月，荣获“创青春”山西省兴晋挑战杯大学生创业大赛铜奖；荣获2017年度国家励志奖学金；荣获2016年度、2017年度优秀学生奖学金；荣获2015-106年度优秀共青团员称号；荣获2015年、2017年青年志愿服务纪念证书。</t>
    <phoneticPr fontId="1" type="noConversion"/>
  </si>
  <si>
    <t>参与《氮添加对天然草地细菌和真菌群落多样性及组分的影响研究》省级重点大学生科技创新项目。</t>
    <phoneticPr fontId="1" type="noConversion"/>
  </si>
  <si>
    <t>篆刻比赛“一等奖”；连续两年获得“优秀班干部”称号；社会实践“我身边的互联网+”调查答辩，荣获“二等奖”</t>
    <phoneticPr fontId="1" type="noConversion"/>
  </si>
  <si>
    <t>2017年6月参加大学生创新创业训练计划项目：研究课题《包裹重组幽门螺杆菌粘附素A的壳聚糖纳米颗粒作为口服疫苗的初探》；2017年12月参加大学生课外学术科技创新项目：研究课题《包裹重组幽门螺杆菌粘附素A的壳聚糖纳米颗粒作为口服疫苗的初探》；（省级项目）</t>
    <phoneticPr fontId="1" type="noConversion"/>
  </si>
  <si>
    <t>参加大学生创新创业训练项目；报名参加第三届全国大学生生命科学创新创业大赛</t>
    <phoneticPr fontId="1" type="noConversion"/>
  </si>
  <si>
    <t>《基于掖478导入系的玉米叶面积QTL》第二作者，已被《分子植物育种》录稿；《玉米夜色突变体遗传分析及基因定位》第三作者，已被《植物遗传资源学报》录稿</t>
    <phoneticPr fontId="1" type="noConversion"/>
  </si>
  <si>
    <t>2015-2016学年获得国家奖学金，被评为“河北农业大学优秀共青团员”；在2015-2016学年，2016-2017学年均获得一等奖学金和“三好学生”荣誉称号。</t>
    <phoneticPr fontId="1" type="noConversion"/>
  </si>
  <si>
    <t>参加了大学生SIPT创新训练项目《RT-PCR检测施用醉蝶花后土壤中黄瓜枯萎病菌动态变化》</t>
    <phoneticPr fontId="1" type="noConversion"/>
  </si>
  <si>
    <t>参加学院张荣萍副教授指导的“氮磷钾和生物有机肥对辣椒产量品质和经济效益的影响”实验项目的研究</t>
    <phoneticPr fontId="1" type="noConversion"/>
  </si>
  <si>
    <t>2015-2016三等综合奖学金、三等农科奖学金、校优秀共青团员；2016-2017一等综合奖学金、一等农科综合奖学金、校三好学生、优秀共青团干部；海南省第一届“四月诗会”优秀奖、海南大学摄影绘画比赛优秀奖</t>
    <phoneticPr fontId="1" type="noConversion"/>
  </si>
  <si>
    <t>在大学生创新创业训练项目中研究酸奶的后酸化问题；在创青春比赛中研究小米发酵的最佳工艺条件；在实验室测定红树莓酵素DPPH自由基清除能力和抗氧化能力；研究红树莓酵素安全性评价的课题</t>
    <phoneticPr fontId="1" type="noConversion"/>
  </si>
  <si>
    <t>2016.05获得优秀共青团员荣誉称号；2016.10获得三好学生荣誉称号和校级一等奖学金以及国家励志奖学金；2016.12获得校级“我爱记单词”大赛三等奖；2017.06获得优秀共青团员荣誉称号；2017.06获得大学生创新创业训练项目校级立项；2017.10获得三好学生荣誉称号和校级一等奖学金以及国家励志奖学金；2017.10获得校级英语写作大赛二等奖；2017.10获得院级知识竞赛三等奖；2017.12获得院级创青春比赛优秀奖。</t>
    <phoneticPr fontId="1" type="noConversion"/>
  </si>
  <si>
    <t>目前进行《荣昌猪精原干细胞的体外培养与诱导分化》课题的研究，主要方向为《视黄酸对荣昌猪精原干细胞mTOR、Kit基因表达量的影响》</t>
    <phoneticPr fontId="1" type="noConversion"/>
  </si>
  <si>
    <t>与同学合作完成论文《青年公猪采食习性的探究》，目前正准备发表。</t>
    <phoneticPr fontId="1" type="noConversion"/>
  </si>
  <si>
    <t>2015-2016学年度国家励志奖学金；2016-2017学年度国家励志奖学金；2015-2016学年度西南大学三好学生；2015-2016学年度西南大学优秀共青团员；2016-2017学年度西南大学优秀学生干部；2018-2019学年度西南大学优秀共青团员；2016年“康华远景杯”大学生实践技能大赛二等奖学金；2017年西南大学第十一届数学建模竞赛二等奖；2015-2016学年度西南大学荣昌校区首届创新创业大赛金奖。</t>
    <phoneticPr fontId="1" type="noConversion"/>
  </si>
  <si>
    <t>参加第六届山东省生化技能大赛、大学生创新训练项目、校级微生物大赛、在作物生物学国家重点实验室进行拟南芥剪接体组分U2SF3b155在根发育过程中的功能研究。</t>
    <phoneticPr fontId="1" type="noConversion"/>
  </si>
  <si>
    <t>编写生化技能大赛实验方案及《两株反硝化细菌的理化性质探究及生产应用模拟》实验方案，未发表。</t>
    <phoneticPr fontId="1" type="noConversion"/>
  </si>
  <si>
    <t>在大二学年，我的小组成功申请获批一项大学生创新创业项目《牧草养分吸收规律》并顺利结项。在完成该项目的过程中，我认真查阅与项目相关的文献，由于实验基础薄弱，我总是能积极向相关的专业老师和研究生们请教遇到的问题，聆听研究生们探讨课题的设计方案，在项目执行过程中表现出较好的分析问题、解决问题和团队协作能力，并具有吃苦耐劳的精神，经过科技创新项目完成过程中的文献查阅、课题实施、资料整理等系统培养，我已初步具备了一定的科学素养和科研工作能力。</t>
    <phoneticPr fontId="1" type="noConversion"/>
  </si>
  <si>
    <t>在2015-2016学年获得专业三等奖学金，在2016-2017学年获得国家励志奖学金和校级三好学生，2017年暑期社会实践优秀个人奖项。</t>
    <phoneticPr fontId="1" type="noConversion"/>
  </si>
  <si>
    <t>在西南大学“土壤多尺度界面过程与调控”实验室参与学习污水处理技术、同步硝化反硝化过程测定、硝化抑制剂机理研究等。单独负责《耐冷高效异养硝化好氧反硝化细菌（Pseudomonasputida Y-10）脱氮途径研究》课题</t>
    <phoneticPr fontId="1" type="noConversion"/>
  </si>
  <si>
    <t>国家奖学金、国家励志奖学金、校级三好学生、优秀共青团员、体育活动先进个人。</t>
    <phoneticPr fontId="1" type="noConversion"/>
  </si>
  <si>
    <t>参加大学生创新训练项目、校级微生物大赛、现在PGPR实验室进行多黏菌SC2相关研究。</t>
    <phoneticPr fontId="1" type="noConversion"/>
  </si>
  <si>
    <t>三等优秀学生奖学金、微生物知识大赛优秀奖、获得了“优秀共青团员”荣誉称号。</t>
    <phoneticPr fontId="1" type="noConversion"/>
  </si>
  <si>
    <t>国家大学生创新创业训练计划项目的负责人，负责“小麦类WRKY因子基因功能鉴定”课题，该实验以热胁迫下小麦生长发育时期起关键作用的一个WRKY因子家族成员为目的基因展开，我进行的工作主要包括DNA和RNA的提取，PCR扩增目的基因，构建载体，转化，提取质粒，测序，利用CRISPR技术构建载体，以及目前正在进行的转化小麦幼胚工作。参加学院举办的高产竞赛，负责玉米组，获得第一名的优秀成绩。</t>
    <phoneticPr fontId="1" type="noConversion"/>
  </si>
  <si>
    <t>多次获专业二、三等奖学金、大爱圆梦助学金、大北农奖助学金、农一网助学金，获“五星级文明宿舍”“社会实践先进个人”“校级优秀学生干部”“校级优秀团员”“三好学生”等荣誉称号。</t>
    <phoneticPr fontId="1" type="noConversion"/>
  </si>
  <si>
    <t>曾经作为负责人参加黑龙江省创新创业训练计划项目，项目名称为《木霉菌肥促操心生长及改良土壤品质作用》。以第一作者撰写一篇论文，关于绿木菌丝氨酸蛋白酶家族基因功能分析，目前在投。</t>
    <phoneticPr fontId="1" type="noConversion"/>
  </si>
  <si>
    <t>校优秀学生干部、校优秀团员、校社会实践积极分子、社会实践优秀调研报告各1次，1次国家奖学金、4次一等奖学金、1次二等奖学。</t>
    <phoneticPr fontId="1" type="noConversion"/>
  </si>
  <si>
    <t>2017年5月-2018年4月，由我担任队长，在武丽副教授的指导下，题为《不同肥料对烟草育苗的影响》的大学生创新创业项目顺利完成。</t>
    <phoneticPr fontId="1" type="noConversion"/>
  </si>
  <si>
    <t>2015-2016学年专业一等奖学金、校三号学生、优秀学生干部、勤工助学先进个人；2016-2017学年专业一等奖学金、校三好学生、国家励志奖学金。</t>
    <phoneticPr fontId="1" type="noConversion"/>
  </si>
  <si>
    <t>获得全国生产类创新实践路南全国三等奖，“共享杯”创业大赛全国优秀奖，2016-2017年度“播种杯”创业大赛校级三等奖，2017-2018年度“播种杯”创业大赛校级三等奖，哈尔滨大学创业大赛百强项目奖，东北农业大学社会实践院级三等奖。</t>
    <phoneticPr fontId="1" type="noConversion"/>
  </si>
  <si>
    <t>现已以第一作者发表中文核心论文一篇，非第一作者两篇，申请国家发明专利一个。</t>
    <phoneticPr fontId="1" type="noConversion"/>
  </si>
  <si>
    <t>获得三好学生奖学金，社会工作奖学金，先正达奖学金，农类奖学金等。获得校三好学生，农学院先进个人，优秀共青团员等称号，获得东北农业大学乒乓球比赛男子单打第二名，任农学院社团联合会主席，植保1504班班长。</t>
    <phoneticPr fontId="1" type="noConversion"/>
  </si>
  <si>
    <t>2016年9月-2018年6月，参与导师陈洋尔课题：高光下水杨酸对拟南芥的保护研究。曾撰写“高光下水杨酸对拟南芥光合作用的保护研究”科技论文（并未发表），并用该课题参加四川省大学生生物与环境科技创新大赛获得省级“一等奖”。目前，课题“高光下水杨酸对拟南芥光合作用的保护研究”的实验内容均已完成，正在参与“Saclicyllic acid alleviatrs the adverse effects of high light in Arabidopsis thaliana by regulating the thylakoid protein phosphorylation and enhancing antioxidant systems"的论文撰写。参加四川农业大学第六届生物知识与实验技能大赛，获校级“二等奖”。</t>
    <phoneticPr fontId="1" type="noConversion"/>
  </si>
  <si>
    <r>
      <t>2017-12国家励志奖学金；2016-12国家励志奖学金；2017-12四川农业大学寒梅飘香工程“自强之星”；2017-11四川农业大学生物与环境科技创新大赛“一等奖”；2017-10四川农业大学第六届生物知识与实验技能大赛“二等奖”；2017-11四川农业大学优秀学生干部；2018-05</t>
    </r>
    <r>
      <rPr>
        <sz val="11"/>
        <color theme="1"/>
        <rFont val="宋体"/>
        <family val="3"/>
        <charset val="134"/>
        <scheme val="minor"/>
      </rPr>
      <t>四川农业大学生命科学学院优秀团干部；</t>
    </r>
    <r>
      <rPr>
        <sz val="11"/>
        <color theme="1"/>
        <rFont val="宋体"/>
        <family val="2"/>
        <scheme val="minor"/>
      </rPr>
      <t>2017-05四川农业大学优秀共青团员；2017-03四川农业大学第二届“校园廉政文化大赛”书画类“一等奖”；2016-09四川农业大学暑期“三下乡”社会实践“先进个人”。</t>
    </r>
    <phoneticPr fontId="1" type="noConversion"/>
  </si>
  <si>
    <t>参与科研项目《富碳对黄瓜品质及生长特性的影响》</t>
    <phoneticPr fontId="1" type="noConversion"/>
  </si>
  <si>
    <t>2015-2016学年一等奖学金；2015-2016学年三好学生称号；2016-2017学年一等奖学金；2016-2017学年三号学生称号。</t>
    <phoneticPr fontId="1" type="noConversion"/>
  </si>
  <si>
    <t>2016.12，在第一届“走进自然，认识生物”竞赛中获得专业组三等奖；2017.3，获首届新媒体创意技能大赛优秀团队奖；2017.5，获第六届“未来教师技能大赛”三等奖；2017.11，在第三届生物学科竞赛中获专业组实验技能竞赛三等奖。</t>
    <phoneticPr fontId="1" type="noConversion"/>
  </si>
  <si>
    <t>大一起进入分子实验室学习实验操作，期间参与了玉米及拟南芥等的组培以及蛋白表达及SSR等方面的科研活动。</t>
    <phoneticPr fontId="1" type="noConversion"/>
  </si>
  <si>
    <t>本人在大一下学期加入课题组，研究“外源维生素对低温胁迫下玉米种子萌发的影响”这一课题，认真努力，积极参加课题组内活动，课下阅读中英文文献，为研究课题提供了很好的基础。今年在件三江农场实习一个月，真正做到知识与实践相结合，更充分的硝化了书本上的知识。</t>
    <phoneticPr fontId="1" type="noConversion"/>
  </si>
  <si>
    <t>黑龙江八一农垦大学</t>
    <phoneticPr fontId="1" type="noConversion"/>
  </si>
  <si>
    <t>荣获黑龙江八一农垦大学2015年度“优秀共青团员”；荣获黑龙江八一农垦大学2015-2016学年第一学期“二等勤学奖学金”；荣获黑龙江八一农垦大学2015-2016学年第二学期“二等勤学奖学金”荣获2015年度“国家励志奖学金”；荣获黑龙江八一农垦大学2016-2017学年第一学期“三等勤学奖学金”；荣获黑龙江八一农垦大学2016-2017学年第二学期“三等勤学奖学金”；荣获黑龙江八一农垦大学2017-2018学年第二学期“二等勤学奖学金”.</t>
    <phoneticPr fontId="1" type="noConversion"/>
  </si>
  <si>
    <t>1.荣获2016-2017年河北农业大学一等奖学金；
2.荣获2015-2016年河北农业大学一等奖学金；
3.荣获2016-2017年河北农业大学“优秀学生干部”称号；
4.荣获2017-2018年河北农业大学“优秀共青团员”称号；
5.荣获2015-2016年河北农业大学“社会活动优秀奖”称号；
6.荣获2016-2017年校级第六届“方达康”杯生化知识竞赛优秀奖；
7.荣获2015-2016年校级第四届大学生科普作品大赛优秀奖；
8.担任团支书，带领所在团支部获得2017年度“保定市五四红旗团支部”；
9.担任团支书，带领所在班级获得2016-1017年校级“优秀学风班”。</t>
    <phoneticPr fontId="1" type="noConversion"/>
  </si>
  <si>
    <t>1、2017年参加了由中国酒业协会发起组织的全国大学生白酒品酒技能大赛，我荣获全国冠军。并有幸在赛后参加了“世界名酒 共享荣耀”2017上海国际酒友会。2、2016年-2017年，在崔晓东副教授的指导下，以“山西老陈醋抗衰老成分鉴定”为课题进行研究，通过实验鉴定出类黑精为山西老陈醋抗衰老的物质基础，为老陈醋功能食品的研究和功能因子制备技术层面提供了有力的实验基础。并完成撰写《山西老陈醋抗衰老成分鉴定》论文一篇。3、2017年-2018年，在张国华副教授的指导下，以“山西老陈醋制备的降脂醋粉”为课题研究开发新产品。以山西老陈醋为原料醋通过专利技术方法制备成具有功能活性的固体醋粉，有效提高了山西老陈醋的附加值。此项目获得山西大学第八届“创新挑战杯”大学生创业计划竞赛铜奖，推向省级参加“创青春”全国大学生创业大赛，荣获铜奖，并以该项目参加了“互联网+”大学生创新创业大赛。4、2017-2018年，在张国华副教授的指导下，对旧金山乳杆菌Ls-1001菌株在馒头中的应用这一项目进行研究，通过添加不同菌数的旧金山乳杆菌Ls-1001，让馒头口感松软，酸甜适中，在感光上具有老面发酵馒头的香气。以研究成果参加了“第三届全国大学生生命科学创新创业大赛”。5、2018年5月，参加了中国食品科学技术协会主办的第九届盼盼食品杯烘焙食品创意大赛，以“健康饼干”为主题进行原创构思与制作，通过原料精选、工艺优化、外观设计进行了创新型科研制作。6、2018年，以西藏灵菇为发酵剂进行酸奶制作，通过对酸奶成品的质量指标检测，探究出了最适的发酵条件。并完成撰写《西藏灵菇酸奶制作》论文一篇。7、2017年9月，参加了山西省科协年会——功能性食品产业发展学术研讨会，听取国内食品及相关领域专家从不同角度对功能食品产业发展、杂粮加工、食品安全检测等方面的阐述。</t>
    <phoneticPr fontId="1" type="noConversion"/>
  </si>
  <si>
    <t>民族</t>
    <phoneticPr fontId="1" type="noConversion"/>
  </si>
  <si>
    <t>身份证号</t>
    <phoneticPr fontId="1" type="noConversion"/>
  </si>
  <si>
    <t>手机号</t>
    <phoneticPr fontId="1" type="noConversion"/>
  </si>
  <si>
    <t>邮箱</t>
    <phoneticPr fontId="1" type="noConversion"/>
  </si>
  <si>
    <t>汉</t>
    <phoneticPr fontId="1" type="noConversion"/>
  </si>
  <si>
    <t>510722199605036063</t>
    <phoneticPr fontId="1" type="noConversion"/>
  </si>
  <si>
    <t>dls375683@163.com</t>
    <phoneticPr fontId="1" type="noConversion"/>
  </si>
  <si>
    <t>140522199604191520</t>
    <phoneticPr fontId="1" type="noConversion"/>
  </si>
  <si>
    <t>2287655538@qq.com</t>
    <phoneticPr fontId="1" type="noConversion"/>
  </si>
  <si>
    <t>362330199708097872</t>
    <phoneticPr fontId="1" type="noConversion"/>
  </si>
  <si>
    <t>417439328@qq.com</t>
    <phoneticPr fontId="1" type="noConversion"/>
  </si>
  <si>
    <t>370685199610196225</t>
    <phoneticPr fontId="1" type="noConversion"/>
  </si>
  <si>
    <t>316453803@qq.com</t>
    <phoneticPr fontId="1" type="noConversion"/>
  </si>
  <si>
    <t>511011199707141757</t>
    <phoneticPr fontId="1" type="noConversion"/>
  </si>
  <si>
    <t>984717806@qq.com</t>
    <phoneticPr fontId="1" type="noConversion"/>
  </si>
  <si>
    <t>131127199801125249</t>
    <phoneticPr fontId="1" type="noConversion"/>
  </si>
  <si>
    <t>15127805208@qq.com</t>
    <phoneticPr fontId="1" type="noConversion"/>
  </si>
  <si>
    <t>622726199504061967</t>
    <phoneticPr fontId="1" type="noConversion"/>
  </si>
  <si>
    <t>3206268024@qq.com</t>
    <phoneticPr fontId="1" type="noConversion"/>
  </si>
  <si>
    <t>142202199606233325</t>
    <phoneticPr fontId="1" type="noConversion"/>
  </si>
  <si>
    <t>951064212@qq.com</t>
    <phoneticPr fontId="1" type="noConversion"/>
  </si>
  <si>
    <t>620122199610050620</t>
    <phoneticPr fontId="1" type="noConversion"/>
  </si>
  <si>
    <t>2268060910@qq.com</t>
  </si>
  <si>
    <t>2016年加入西北师范大学本科生创新能力提升学院自主立项的亚麻籽高值化关键技术科研团队，和学长学姐做实验。
2017年加入老师实验室做枸杞方面的研究，并开始自己毕业论文的设计。在老师的指导下完成一篇论文，但未成功发表。
2017年夏，我加入了“羲皇故里”蕈菌调研暑期社会实践项目，运用自己所学的知识和伙伴们展开了为期十天的调研，并撰写实践报告。</t>
    <phoneticPr fontId="1" type="noConversion"/>
  </si>
  <si>
    <t>510704199703274927</t>
    <phoneticPr fontId="1" type="noConversion"/>
  </si>
  <si>
    <t>793904192@qq.com</t>
    <phoneticPr fontId="1" type="noConversion"/>
  </si>
  <si>
    <t>410726199707136227</t>
    <phoneticPr fontId="1" type="noConversion"/>
  </si>
  <si>
    <t>zanghh2018@163.com</t>
    <phoneticPr fontId="1" type="noConversion"/>
  </si>
  <si>
    <t>610103199711071649</t>
    <phoneticPr fontId="1" type="noConversion"/>
  </si>
  <si>
    <t>fanjinrui1997@163.com</t>
    <phoneticPr fontId="1" type="noConversion"/>
  </si>
  <si>
    <t>372923199701290507</t>
    <phoneticPr fontId="1" type="noConversion"/>
  </si>
  <si>
    <t>18845725136@163.com</t>
    <phoneticPr fontId="1" type="noConversion"/>
  </si>
  <si>
    <t>230124199704107042</t>
    <phoneticPr fontId="1" type="noConversion"/>
  </si>
  <si>
    <t>1042612572@qq.com</t>
    <phoneticPr fontId="1" type="noConversion"/>
  </si>
  <si>
    <t>440923199603063710</t>
    <phoneticPr fontId="1" type="noConversion"/>
  </si>
  <si>
    <t>2550749029@qq.com</t>
    <phoneticPr fontId="1" type="noConversion"/>
  </si>
  <si>
    <t>130638199702232028</t>
    <phoneticPr fontId="1" type="noConversion"/>
  </si>
  <si>
    <t>13363817038@163.com</t>
    <phoneticPr fontId="1" type="noConversion"/>
  </si>
  <si>
    <t>130224199610271564</t>
    <phoneticPr fontId="1" type="noConversion"/>
  </si>
  <si>
    <t>lt18730283393@126.com</t>
    <phoneticPr fontId="1" type="noConversion"/>
  </si>
  <si>
    <t>130104199610040917</t>
    <phoneticPr fontId="1" type="noConversion"/>
  </si>
  <si>
    <t>q1056379560@qq.com</t>
    <phoneticPr fontId="1" type="noConversion"/>
  </si>
  <si>
    <t>431224199702265411</t>
  </si>
  <si>
    <t>909884687@qq.com</t>
    <phoneticPr fontId="1" type="noConversion"/>
  </si>
  <si>
    <t>23030219970521562X</t>
    <phoneticPr fontId="1" type="noConversion"/>
  </si>
  <si>
    <t>294274325@qq.com</t>
    <phoneticPr fontId="1" type="noConversion"/>
  </si>
  <si>
    <t>141122199511110129</t>
    <phoneticPr fontId="1" type="noConversion"/>
  </si>
  <si>
    <t>1799833487@qq.com</t>
  </si>
  <si>
    <t>满</t>
    <phoneticPr fontId="1" type="noConversion"/>
  </si>
  <si>
    <t>210624199611086821</t>
    <phoneticPr fontId="1" type="noConversion"/>
  </si>
  <si>
    <t>1325208653@qq.com</t>
  </si>
  <si>
    <t>130128199704042121</t>
    <phoneticPr fontId="1" type="noConversion"/>
  </si>
  <si>
    <t>1051936298@qq.com</t>
  </si>
  <si>
    <t>360121199707131910</t>
    <phoneticPr fontId="1" type="noConversion"/>
  </si>
  <si>
    <t>1215209516@qq.com</t>
    <phoneticPr fontId="1" type="noConversion"/>
  </si>
  <si>
    <t>510403199710220326</t>
    <phoneticPr fontId="1" type="noConversion"/>
  </si>
  <si>
    <t>986082911@qq.com</t>
    <phoneticPr fontId="1" type="noConversion"/>
  </si>
  <si>
    <t>230231199610051569</t>
    <phoneticPr fontId="1" type="noConversion"/>
  </si>
  <si>
    <t>2503899683@qq.com</t>
    <phoneticPr fontId="1" type="noConversion"/>
  </si>
  <si>
    <t>13020419960103422X</t>
    <phoneticPr fontId="1" type="noConversion"/>
  </si>
  <si>
    <t>2198203507@qq.com</t>
    <phoneticPr fontId="1" type="noConversion"/>
  </si>
  <si>
    <t>411002199712270019</t>
  </si>
  <si>
    <t>muyang@webmail.hzau.edu.cn</t>
  </si>
  <si>
    <t>371502199705195545</t>
    <phoneticPr fontId="1" type="noConversion"/>
  </si>
  <si>
    <t>18854801580@163.com</t>
    <phoneticPr fontId="1" type="noConversion"/>
  </si>
  <si>
    <t>142422199603042124</t>
    <phoneticPr fontId="1" type="noConversion"/>
  </si>
  <si>
    <t>2451365670@qq.com</t>
    <phoneticPr fontId="1" type="noConversion"/>
  </si>
  <si>
    <t>130426199704201122</t>
    <phoneticPr fontId="1" type="noConversion"/>
  </si>
  <si>
    <t>312253861@qq.com</t>
    <phoneticPr fontId="1" type="noConversion"/>
  </si>
  <si>
    <t>412702199710288142</t>
    <phoneticPr fontId="1" type="noConversion"/>
  </si>
  <si>
    <t>13220366913@qq.com</t>
    <phoneticPr fontId="1" type="noConversion"/>
  </si>
  <si>
    <t>230822199712268028</t>
    <phoneticPr fontId="1" type="noConversion"/>
  </si>
  <si>
    <t>319449144@qq.com</t>
    <phoneticPr fontId="1" type="noConversion"/>
  </si>
  <si>
    <t>342401199704126955</t>
    <phoneticPr fontId="1" type="noConversion"/>
  </si>
  <si>
    <t>15310426171@163.com</t>
    <phoneticPr fontId="1" type="noConversion"/>
  </si>
  <si>
    <t xml:space="preserve">1、参加了由动物医学系主任李前勇博士、副教授指导的西南大学大学生挑战项目“Lecanicillium fusisporum角蛋白酶基因mentagrophytesⅠ的克隆测序”获得学校立项资助；
2、参加动物科学学院第一届兽医技能大赛、兽医理论知识竞赛等；
3、参加了由李前勇副教授负责的项目：渝西地区部分猪场零星死亡保育猪PRRSV、CSFV的检测及主要病原荧光定量分析等，能独立完成保育猪的剖解技术、病毒性疾病检测、病理组织切片制作方面的试验；
4、利用每年暑期，积极参加由地方畜牧局组织的社会实践活动等
</t>
    <phoneticPr fontId="1" type="noConversion"/>
  </si>
  <si>
    <t>37142719970819016X</t>
    <phoneticPr fontId="1" type="noConversion"/>
  </si>
  <si>
    <t>15666933219@163.com</t>
    <phoneticPr fontId="1" type="noConversion"/>
  </si>
  <si>
    <t>130924199601131525</t>
    <phoneticPr fontId="1" type="noConversion"/>
  </si>
  <si>
    <t>1208583174@qq.com</t>
    <phoneticPr fontId="1" type="noConversion"/>
  </si>
  <si>
    <t>430321199709084520</t>
  </si>
  <si>
    <t>1325789925@qq.com</t>
    <phoneticPr fontId="1" type="noConversion"/>
  </si>
  <si>
    <t>411325199806240444</t>
  </si>
  <si>
    <t>jiaqiwangdlut@163.com</t>
    <phoneticPr fontId="1" type="noConversion"/>
  </si>
  <si>
    <t>37108119971024061X</t>
    <phoneticPr fontId="1" type="noConversion"/>
  </si>
  <si>
    <t>ycw417@nefu.edu.cn</t>
    <phoneticPr fontId="1" type="noConversion"/>
  </si>
  <si>
    <t>421081199712270032</t>
  </si>
  <si>
    <t>1441512845@qq.com</t>
    <phoneticPr fontId="1" type="noConversion"/>
  </si>
  <si>
    <t>342425199711072247</t>
    <phoneticPr fontId="1" type="noConversion"/>
  </si>
  <si>
    <t>18075005830@163.com</t>
    <phoneticPr fontId="1" type="noConversion"/>
  </si>
  <si>
    <t>411323199804194410</t>
  </si>
  <si>
    <t>1261619896@qq.com</t>
  </si>
  <si>
    <t>37030319970528514X</t>
    <phoneticPr fontId="1" type="noConversion"/>
  </si>
  <si>
    <t>1186598379@qq.com</t>
    <phoneticPr fontId="1" type="noConversion"/>
  </si>
  <si>
    <t>回</t>
    <phoneticPr fontId="1" type="noConversion"/>
  </si>
  <si>
    <t>230206199602211415</t>
    <phoneticPr fontId="1" type="noConversion"/>
  </si>
  <si>
    <t>1270785506@qq.com</t>
    <phoneticPr fontId="1" type="noConversion"/>
  </si>
  <si>
    <t>510108199701312742</t>
    <phoneticPr fontId="1" type="noConversion"/>
  </si>
  <si>
    <t>ywt5843@163.com</t>
    <phoneticPr fontId="1" type="noConversion"/>
  </si>
  <si>
    <t>410821199801180068</t>
    <phoneticPr fontId="1" type="noConversion"/>
  </si>
  <si>
    <t>3050297581@qq.com</t>
    <phoneticPr fontId="1" type="noConversion"/>
  </si>
  <si>
    <t>130105199707310940</t>
    <phoneticPr fontId="1" type="noConversion"/>
  </si>
  <si>
    <t>378479371@qq.com</t>
    <phoneticPr fontId="1" type="noConversion"/>
  </si>
  <si>
    <t>142401199701260326</t>
    <phoneticPr fontId="1" type="noConversion"/>
  </si>
  <si>
    <t>zhangyana666@163.com</t>
    <phoneticPr fontId="1" type="noConversion"/>
  </si>
  <si>
    <t>230207199708300025</t>
  </si>
  <si>
    <t>807824809@qq.com</t>
  </si>
  <si>
    <t>142228199401281001</t>
    <phoneticPr fontId="1" type="noConversion"/>
  </si>
  <si>
    <t>elizabethcharlotte@163.com</t>
    <phoneticPr fontId="1" type="noConversion"/>
  </si>
  <si>
    <t>满</t>
    <phoneticPr fontId="1" type="noConversion"/>
  </si>
  <si>
    <t>230108199703191422</t>
    <phoneticPr fontId="1" type="noConversion"/>
  </si>
  <si>
    <t>m15776656445@163.com</t>
    <phoneticPr fontId="1" type="noConversion"/>
  </si>
  <si>
    <t>210882199710143048</t>
  </si>
  <si>
    <t>1787019883@qq.com</t>
  </si>
  <si>
    <t>汉</t>
    <phoneticPr fontId="1" type="noConversion"/>
  </si>
  <si>
    <t>230123199810100622</t>
    <phoneticPr fontId="1" type="noConversion"/>
  </si>
  <si>
    <t>2566336994@qq.com</t>
    <phoneticPr fontId="1" type="noConversion"/>
  </si>
  <si>
    <t>1563845022@qq.com</t>
  </si>
  <si>
    <t>612323199708211610</t>
    <phoneticPr fontId="1" type="noConversion"/>
  </si>
  <si>
    <t>782010793@qq.com</t>
    <phoneticPr fontId="1" type="noConversion"/>
  </si>
  <si>
    <t>410703199510051030</t>
    <phoneticPr fontId="1" type="noConversion"/>
  </si>
  <si>
    <t>272954853@qq.com</t>
    <phoneticPr fontId="1" type="noConversion"/>
  </si>
  <si>
    <t>成绩排名百分比</t>
    <phoneticPr fontId="1" type="noConversion"/>
  </si>
  <si>
    <t>四级512六级421</t>
    <phoneticPr fontId="1" type="noConversion"/>
  </si>
  <si>
    <t>四级461六级430</t>
    <phoneticPr fontId="1" type="noConversion"/>
  </si>
  <si>
    <t>四级520六级475</t>
    <phoneticPr fontId="1" type="noConversion"/>
  </si>
  <si>
    <t>序号</t>
    <phoneticPr fontId="1" type="noConversion"/>
  </si>
  <si>
    <t xml:space="preserve">钱肖娜 </t>
    <phoneticPr fontId="1" type="noConversion"/>
  </si>
  <si>
    <t>只有一份《山西大同大学大学生创新创业训练项目申报书钱肖娜（修）(1)(6)》</t>
    <phoneticPr fontId="1" type="noConversion"/>
  </si>
  <si>
    <t>130633199608176021</t>
    <phoneticPr fontId="1" type="noConversion"/>
  </si>
  <si>
    <t>黄凯振</t>
    <phoneticPr fontId="1" type="noConversion"/>
  </si>
  <si>
    <t>孙云梅</t>
    <phoneticPr fontId="1" type="noConversion"/>
  </si>
  <si>
    <t>刘妍江</t>
    <phoneticPr fontId="1" type="noConversion"/>
  </si>
  <si>
    <t>张瑜</t>
    <phoneticPr fontId="1" type="noConversion"/>
  </si>
  <si>
    <t>农学（拔尖人才培养班）</t>
    <phoneticPr fontId="1" type="noConversion"/>
  </si>
  <si>
    <t>杨智聪</t>
    <phoneticPr fontId="1" type="noConversion"/>
  </si>
  <si>
    <t>王莉丽</t>
    <phoneticPr fontId="1" type="noConversion"/>
  </si>
  <si>
    <t>陈悦</t>
    <phoneticPr fontId="1" type="noConversion"/>
  </si>
  <si>
    <t>东北农业大学</t>
    <phoneticPr fontId="1" type="noConversion"/>
  </si>
  <si>
    <t>生物所2018年大学生暑期夏令营营员名单（随机排序）</t>
    <phoneticPr fontId="1" type="noConversion"/>
  </si>
  <si>
    <t>路子政</t>
    <phoneticPr fontId="1" type="noConversion"/>
  </si>
  <si>
    <t>北京林业大学</t>
    <phoneticPr fontId="1" type="noConversion"/>
  </si>
  <si>
    <t>生物学院</t>
    <phoneticPr fontId="1" type="noConversion"/>
  </si>
  <si>
    <t>生物技术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</si>
</sst>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5">
    <font>
      <sz val="11"/>
      <color theme="1"/>
      <name val="宋体"/>
      <family val="2"/>
      <scheme val="minor"/>
    </font>
    <font>
      <sz val="9"/>
      <name val="宋体"/>
      <family val="3"/>
      <charset val="134"/>
      <scheme val="minor"/>
    </font>
    <font>
      <sz val="11"/>
      <color rgb="FF000000"/>
      <name val="TimesNewRoman"/>
      <family val="1"/>
    </font>
    <font>
      <sz val="11"/>
      <color rgb="FF000000"/>
      <name val="SimSun"/>
      <charset val="134"/>
    </font>
    <font>
      <sz val="11"/>
      <color rgb="FF000000"/>
      <name val="宋体"/>
      <family val="3"/>
      <charset val="134"/>
      <scheme val="minor"/>
    </font>
    <font>
      <sz val="11"/>
      <name val="宋体"/>
      <family val="2"/>
      <scheme val="minor"/>
    </font>
    <font>
      <sz val="11"/>
      <name val="SimSun"/>
      <charset val="134"/>
    </font>
    <font>
      <sz val="11"/>
      <name val="宋体"/>
      <family val="3"/>
      <charset val="134"/>
      <scheme val="minor"/>
    </font>
    <font>
      <sz val="11"/>
      <color theme="1"/>
      <name val="宋体"/>
      <family val="3"/>
      <charset val="134"/>
      <scheme val="minor"/>
    </font>
    <font>
      <sz val="11"/>
      <color rgb="FFFF0000"/>
      <name val="宋体"/>
      <family val="2"/>
      <scheme val="minor"/>
    </font>
    <font>
      <sz val="11"/>
      <color rgb="FFFF0000"/>
      <name val="宋体"/>
      <family val="3"/>
      <charset val="134"/>
      <scheme val="minor"/>
    </font>
    <font>
      <u/>
      <sz val="11"/>
      <color theme="10"/>
      <name val="宋体"/>
      <family val="2"/>
      <scheme val="minor"/>
    </font>
    <font>
      <b/>
      <sz val="11"/>
      <color theme="1"/>
      <name val="宋体"/>
      <family val="3"/>
      <charset val="134"/>
      <scheme val="minor"/>
    </font>
    <font>
      <b/>
      <sz val="11"/>
      <name val="宋体"/>
      <family val="3"/>
      <charset val="134"/>
      <scheme val="minor"/>
    </font>
    <font>
      <b/>
      <sz val="16"/>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54">
    <xf numFmtId="0" fontId="0" fillId="0" borderId="0" xfId="0"/>
    <xf numFmtId="0" fontId="0" fillId="0" borderId="0" xfId="0" applyFill="1" applyBorder="1" applyAlignment="1"/>
    <xf numFmtId="0" fontId="4" fillId="0" borderId="0" xfId="0" applyFont="1" applyFill="1" applyBorder="1" applyAlignment="1"/>
    <xf numFmtId="49" fontId="0" fillId="0" borderId="0" xfId="0" applyNumberFormat="1" applyFill="1" applyBorder="1" applyAlignment="1"/>
    <xf numFmtId="0" fontId="0" fillId="0" borderId="0" xfId="0" applyFill="1"/>
    <xf numFmtId="0" fontId="5" fillId="0" borderId="0" xfId="0" applyFont="1" applyFill="1"/>
    <xf numFmtId="0" fontId="6" fillId="0" borderId="0" xfId="0" applyFont="1" applyFill="1" applyBorder="1" applyAlignment="1">
      <alignment wrapText="1"/>
    </xf>
    <xf numFmtId="0" fontId="7" fillId="0" borderId="0" xfId="0" applyFont="1" applyFill="1"/>
    <xf numFmtId="0" fontId="0" fillId="0" borderId="1" xfId="0" applyFill="1" applyBorder="1" applyAlignment="1"/>
    <xf numFmtId="0" fontId="0" fillId="0" borderId="1" xfId="0" applyFill="1" applyBorder="1"/>
    <xf numFmtId="0" fontId="0" fillId="0" borderId="0" xfId="0" applyFill="1" applyAlignment="1"/>
    <xf numFmtId="0" fontId="10" fillId="2" borderId="0" xfId="0" applyFont="1" applyFill="1"/>
    <xf numFmtId="0" fontId="10" fillId="2" borderId="1" xfId="0" applyFont="1" applyFill="1" applyBorder="1"/>
    <xf numFmtId="0" fontId="9" fillId="2" borderId="0" xfId="0" applyFont="1" applyFill="1"/>
    <xf numFmtId="49" fontId="0" fillId="0" borderId="0" xfId="0" applyNumberFormat="1" applyFill="1" applyAlignment="1"/>
    <xf numFmtId="49" fontId="0" fillId="0" borderId="0" xfId="0" applyNumberFormat="1" applyFill="1"/>
    <xf numFmtId="49" fontId="10" fillId="2" borderId="0" xfId="0" applyNumberFormat="1" applyFont="1" applyFill="1"/>
    <xf numFmtId="0" fontId="11" fillId="0" borderId="0" xfId="1" applyFill="1"/>
    <xf numFmtId="0" fontId="11" fillId="0" borderId="0" xfId="1" applyFill="1" applyAlignment="1"/>
    <xf numFmtId="0" fontId="11" fillId="0" borderId="0" xfId="1" applyFill="1" applyBorder="1" applyAlignment="1"/>
    <xf numFmtId="0" fontId="11" fillId="2" borderId="0" xfId="1" applyFill="1" applyBorder="1" applyAlignment="1"/>
    <xf numFmtId="49" fontId="11" fillId="0" borderId="0" xfId="1" applyNumberFormat="1" applyFill="1" applyBorder="1" applyAlignment="1"/>
    <xf numFmtId="176" fontId="0" fillId="0" borderId="0" xfId="0" applyNumberFormat="1" applyFill="1" applyBorder="1" applyAlignment="1"/>
    <xf numFmtId="0" fontId="13" fillId="0" borderId="0" xfId="0" applyFont="1" applyFill="1" applyAlignment="1">
      <alignment horizontal="center"/>
    </xf>
    <xf numFmtId="0" fontId="0" fillId="2" borderId="0" xfId="0" applyFill="1"/>
    <xf numFmtId="0" fontId="0" fillId="2" borderId="0" xfId="0" applyFill="1" applyBorder="1"/>
    <xf numFmtId="0" fontId="12" fillId="0" borderId="0" xfId="0" applyFont="1" applyFill="1" applyAlignment="1">
      <alignment horizontal="center"/>
    </xf>
    <xf numFmtId="0" fontId="12" fillId="0" borderId="1" xfId="0" applyFont="1" applyFill="1" applyBorder="1" applyAlignment="1">
      <alignment horizontal="center"/>
    </xf>
    <xf numFmtId="0" fontId="4" fillId="0" borderId="1" xfId="0" applyFont="1" applyFill="1" applyBorder="1"/>
    <xf numFmtId="0" fontId="11" fillId="0" borderId="0" xfId="1" applyFill="1" applyBorder="1" applyAlignment="1">
      <alignment vertical="center"/>
    </xf>
    <xf numFmtId="0" fontId="2" fillId="0" borderId="1" xfId="0" applyFont="1" applyFill="1" applyBorder="1" applyAlignment="1">
      <alignment vertical="center"/>
    </xf>
    <xf numFmtId="0" fontId="10" fillId="0" borderId="0" xfId="0" applyFont="1" applyFill="1"/>
    <xf numFmtId="0" fontId="0" fillId="0" borderId="0" xfId="0" applyFill="1" applyBorder="1"/>
    <xf numFmtId="0" fontId="0" fillId="0" borderId="0" xfId="0" applyFill="1" applyAlignment="1">
      <alignment horizontal="center"/>
    </xf>
    <xf numFmtId="0" fontId="4" fillId="0" borderId="0" xfId="0" applyFont="1" applyFill="1"/>
    <xf numFmtId="49" fontId="4" fillId="0" borderId="0" xfId="0" applyNumberFormat="1" applyFont="1" applyFill="1"/>
    <xf numFmtId="0" fontId="3" fillId="0" borderId="0" xfId="0" applyFont="1" applyFill="1" applyBorder="1" applyAlignment="1">
      <alignment wrapText="1"/>
    </xf>
    <xf numFmtId="0" fontId="0" fillId="0" borderId="0" xfId="0" applyFill="1" applyAlignment="1">
      <alignment wrapText="1"/>
    </xf>
    <xf numFmtId="0" fontId="3" fillId="0" borderId="0" xfId="0" applyFont="1" applyFill="1" applyBorder="1" applyAlignment="1">
      <alignment vertical="center"/>
    </xf>
    <xf numFmtId="0" fontId="0" fillId="2" borderId="0" xfId="0" applyFill="1" applyAlignment="1">
      <alignment horizontal="center"/>
    </xf>
    <xf numFmtId="0" fontId="5" fillId="2" borderId="0" xfId="0" applyFont="1" applyFill="1"/>
    <xf numFmtId="0" fontId="0" fillId="0" borderId="0" xfId="0" applyFill="1" applyAlignment="1">
      <alignmen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49"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951064212@qq.com" TargetMode="External"/><Relationship Id="rId13" Type="http://schemas.openxmlformats.org/officeDocument/2006/relationships/hyperlink" Target="mailto:1042612572@qq.com" TargetMode="External"/><Relationship Id="rId18" Type="http://schemas.openxmlformats.org/officeDocument/2006/relationships/hyperlink" Target="mailto:909884687@qq.com" TargetMode="External"/><Relationship Id="rId26" Type="http://schemas.openxmlformats.org/officeDocument/2006/relationships/hyperlink" Target="mailto:312253861@qq.com" TargetMode="External"/><Relationship Id="rId39" Type="http://schemas.openxmlformats.org/officeDocument/2006/relationships/hyperlink" Target="mailto:ywt5843@163.com" TargetMode="External"/><Relationship Id="rId3" Type="http://schemas.openxmlformats.org/officeDocument/2006/relationships/hyperlink" Target="mailto:417439328@qq.com" TargetMode="External"/><Relationship Id="rId21" Type="http://schemas.openxmlformats.org/officeDocument/2006/relationships/hyperlink" Target="mailto:986082911@qq.com" TargetMode="External"/><Relationship Id="rId34" Type="http://schemas.openxmlformats.org/officeDocument/2006/relationships/hyperlink" Target="mailto:ycw417@nefu.edu.cn" TargetMode="External"/><Relationship Id="rId42" Type="http://schemas.openxmlformats.org/officeDocument/2006/relationships/hyperlink" Target="mailto:zhangyana666@163.com" TargetMode="External"/><Relationship Id="rId47" Type="http://schemas.openxmlformats.org/officeDocument/2006/relationships/hyperlink" Target="mailto:272954853@qq.com" TargetMode="External"/><Relationship Id="rId7" Type="http://schemas.openxmlformats.org/officeDocument/2006/relationships/hyperlink" Target="mailto:3206268024@qq.com" TargetMode="External"/><Relationship Id="rId12" Type="http://schemas.openxmlformats.org/officeDocument/2006/relationships/hyperlink" Target="mailto:18845725136@163.com" TargetMode="External"/><Relationship Id="rId17" Type="http://schemas.openxmlformats.org/officeDocument/2006/relationships/hyperlink" Target="mailto:q1056379560@qq.com" TargetMode="External"/><Relationship Id="rId25" Type="http://schemas.openxmlformats.org/officeDocument/2006/relationships/hyperlink" Target="mailto:2451365670@qq.com" TargetMode="External"/><Relationship Id="rId33" Type="http://schemas.openxmlformats.org/officeDocument/2006/relationships/hyperlink" Target="mailto:jiaqiwangdlut@163.com" TargetMode="External"/><Relationship Id="rId38" Type="http://schemas.openxmlformats.org/officeDocument/2006/relationships/hyperlink" Target="mailto:1270785506@qq.com" TargetMode="External"/><Relationship Id="rId46" Type="http://schemas.openxmlformats.org/officeDocument/2006/relationships/hyperlink" Target="mailto:782010793@qq.com" TargetMode="External"/><Relationship Id="rId2" Type="http://schemas.openxmlformats.org/officeDocument/2006/relationships/hyperlink" Target="mailto:2287655538@qq.com" TargetMode="External"/><Relationship Id="rId16" Type="http://schemas.openxmlformats.org/officeDocument/2006/relationships/hyperlink" Target="mailto:lt18730283393@126.com" TargetMode="External"/><Relationship Id="rId20" Type="http://schemas.openxmlformats.org/officeDocument/2006/relationships/hyperlink" Target="mailto:1215209516@qq.com" TargetMode="External"/><Relationship Id="rId29" Type="http://schemas.openxmlformats.org/officeDocument/2006/relationships/hyperlink" Target="mailto:15310426171@163.com" TargetMode="External"/><Relationship Id="rId41" Type="http://schemas.openxmlformats.org/officeDocument/2006/relationships/hyperlink" Target="mailto:378479371@qq.com" TargetMode="External"/><Relationship Id="rId1" Type="http://schemas.openxmlformats.org/officeDocument/2006/relationships/hyperlink" Target="mailto:dls375683@163.com" TargetMode="External"/><Relationship Id="rId6" Type="http://schemas.openxmlformats.org/officeDocument/2006/relationships/hyperlink" Target="mailto:15127805208@qq.com" TargetMode="External"/><Relationship Id="rId11" Type="http://schemas.openxmlformats.org/officeDocument/2006/relationships/hyperlink" Target="mailto:fanjinrui1997@163.com" TargetMode="External"/><Relationship Id="rId24" Type="http://schemas.openxmlformats.org/officeDocument/2006/relationships/hyperlink" Target="mailto:18854801580@163.com" TargetMode="External"/><Relationship Id="rId32" Type="http://schemas.openxmlformats.org/officeDocument/2006/relationships/hyperlink" Target="mailto:1325789925@qq.com" TargetMode="External"/><Relationship Id="rId37" Type="http://schemas.openxmlformats.org/officeDocument/2006/relationships/hyperlink" Target="mailto:1186598379@qq.com" TargetMode="External"/><Relationship Id="rId40" Type="http://schemas.openxmlformats.org/officeDocument/2006/relationships/hyperlink" Target="mailto:3050297581@qq.com" TargetMode="External"/><Relationship Id="rId45" Type="http://schemas.openxmlformats.org/officeDocument/2006/relationships/hyperlink" Target="mailto:2566336994@qq.com" TargetMode="External"/><Relationship Id="rId5" Type="http://schemas.openxmlformats.org/officeDocument/2006/relationships/hyperlink" Target="mailto:984717806@qq.com" TargetMode="External"/><Relationship Id="rId15" Type="http://schemas.openxmlformats.org/officeDocument/2006/relationships/hyperlink" Target="mailto:13363817038@163.com" TargetMode="External"/><Relationship Id="rId23" Type="http://schemas.openxmlformats.org/officeDocument/2006/relationships/hyperlink" Target="mailto:2198203507@qq.com" TargetMode="External"/><Relationship Id="rId28" Type="http://schemas.openxmlformats.org/officeDocument/2006/relationships/hyperlink" Target="mailto:319449144@qq.com" TargetMode="External"/><Relationship Id="rId36" Type="http://schemas.openxmlformats.org/officeDocument/2006/relationships/hyperlink" Target="mailto:18075005830@163.com" TargetMode="External"/><Relationship Id="rId10" Type="http://schemas.openxmlformats.org/officeDocument/2006/relationships/hyperlink" Target="mailto:zanghh2018@163.com" TargetMode="External"/><Relationship Id="rId19" Type="http://schemas.openxmlformats.org/officeDocument/2006/relationships/hyperlink" Target="mailto:294274325@qq.com" TargetMode="External"/><Relationship Id="rId31" Type="http://schemas.openxmlformats.org/officeDocument/2006/relationships/hyperlink" Target="mailto:1208583174@qq.com" TargetMode="External"/><Relationship Id="rId44" Type="http://schemas.openxmlformats.org/officeDocument/2006/relationships/hyperlink" Target="mailto:m15776656445@163.com" TargetMode="External"/><Relationship Id="rId4" Type="http://schemas.openxmlformats.org/officeDocument/2006/relationships/hyperlink" Target="mailto:316453803@qq.com" TargetMode="External"/><Relationship Id="rId9" Type="http://schemas.openxmlformats.org/officeDocument/2006/relationships/hyperlink" Target="mailto:793904192@qq.com" TargetMode="External"/><Relationship Id="rId14" Type="http://schemas.openxmlformats.org/officeDocument/2006/relationships/hyperlink" Target="mailto:2550749029@qq.com" TargetMode="External"/><Relationship Id="rId22" Type="http://schemas.openxmlformats.org/officeDocument/2006/relationships/hyperlink" Target="mailto:2503899683@qq.com" TargetMode="External"/><Relationship Id="rId27" Type="http://schemas.openxmlformats.org/officeDocument/2006/relationships/hyperlink" Target="mailto:13220366913@qq.com" TargetMode="External"/><Relationship Id="rId30" Type="http://schemas.openxmlformats.org/officeDocument/2006/relationships/hyperlink" Target="mailto:15666933219@163.com" TargetMode="External"/><Relationship Id="rId35" Type="http://schemas.openxmlformats.org/officeDocument/2006/relationships/hyperlink" Target="mailto:1441512845@qq.com" TargetMode="External"/><Relationship Id="rId43" Type="http://schemas.openxmlformats.org/officeDocument/2006/relationships/hyperlink" Target="mailto:elizabethcharlotte@163.com" TargetMode="External"/><Relationship Id="rId4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opLeftCell="L7" workbookViewId="0">
      <selection activeCell="P12" sqref="P12"/>
    </sheetView>
  </sheetViews>
  <sheetFormatPr defaultColWidth="9" defaultRowHeight="14.4"/>
  <cols>
    <col min="1" max="1" width="9" style="33"/>
    <col min="2" max="2" width="9" style="5"/>
    <col min="3" max="3" width="5.88671875" style="4" customWidth="1"/>
    <col min="4" max="4" width="4.88671875" style="4" customWidth="1"/>
    <col min="5" max="5" width="19.109375" style="4" customWidth="1"/>
    <col min="6" max="6" width="8.6640625" style="4" customWidth="1"/>
    <col min="7" max="7" width="16.77734375" style="4" customWidth="1"/>
    <col min="8" max="9" width="18.33203125" style="4" customWidth="1"/>
    <col min="10" max="10" width="9" style="4"/>
    <col min="11" max="11" width="15.77734375" style="4" customWidth="1"/>
    <col min="12" max="12" width="15.44140625" style="4" customWidth="1"/>
    <col min="13" max="13" width="16.44140625" style="4" customWidth="1"/>
    <col min="14" max="14" width="13.77734375" style="4" customWidth="1"/>
    <col min="15" max="15" width="15.44140625" style="4" customWidth="1"/>
    <col min="16" max="16" width="21.6640625" style="4" customWidth="1"/>
    <col min="17" max="18" width="18.21875" style="32" customWidth="1"/>
    <col min="19" max="19" width="16" style="32" customWidth="1"/>
    <col min="20" max="16384" width="9" style="4"/>
  </cols>
  <sheetData>
    <row r="1" spans="1:19" s="26" customFormat="1">
      <c r="A1" s="26" t="s">
        <v>526</v>
      </c>
      <c r="B1" s="23" t="s">
        <v>0</v>
      </c>
      <c r="C1" s="26" t="s">
        <v>6</v>
      </c>
      <c r="D1" s="26" t="s">
        <v>400</v>
      </c>
      <c r="E1" s="26" t="s">
        <v>401</v>
      </c>
      <c r="F1" s="26" t="s">
        <v>9</v>
      </c>
      <c r="G1" s="26" t="s">
        <v>1</v>
      </c>
      <c r="H1" s="26" t="s">
        <v>7</v>
      </c>
      <c r="I1" s="26" t="s">
        <v>8</v>
      </c>
      <c r="J1" s="26" t="s">
        <v>2</v>
      </c>
      <c r="K1" s="26" t="s">
        <v>522</v>
      </c>
      <c r="L1" s="26" t="s">
        <v>16</v>
      </c>
      <c r="M1" s="26" t="s">
        <v>21</v>
      </c>
      <c r="N1" s="26" t="s">
        <v>3</v>
      </c>
      <c r="O1" s="26" t="s">
        <v>402</v>
      </c>
      <c r="P1" s="26" t="s">
        <v>403</v>
      </c>
      <c r="Q1" s="27" t="s">
        <v>23</v>
      </c>
      <c r="R1" s="27" t="s">
        <v>4</v>
      </c>
      <c r="S1" s="27" t="s">
        <v>5</v>
      </c>
    </row>
    <row r="2" spans="1:19">
      <c r="A2" s="33">
        <v>1</v>
      </c>
      <c r="B2" s="5" t="s">
        <v>78</v>
      </c>
      <c r="C2" s="4" t="s">
        <v>11</v>
      </c>
      <c r="D2" s="4" t="s">
        <v>404</v>
      </c>
      <c r="E2" s="15" t="s">
        <v>421</v>
      </c>
      <c r="F2" s="4" t="s">
        <v>12</v>
      </c>
      <c r="G2" s="4" t="s">
        <v>79</v>
      </c>
      <c r="H2" s="10" t="s">
        <v>60</v>
      </c>
      <c r="I2" s="4" t="s">
        <v>41</v>
      </c>
      <c r="J2" s="1" t="s">
        <v>80</v>
      </c>
      <c r="K2" s="1">
        <f>1/161*100</f>
        <v>0.6211180124223602</v>
      </c>
      <c r="L2" s="4" t="s">
        <v>81</v>
      </c>
      <c r="M2" s="4" t="s">
        <v>19</v>
      </c>
      <c r="N2" s="4" t="s">
        <v>25</v>
      </c>
      <c r="O2" s="1">
        <v>13679488404</v>
      </c>
      <c r="P2" s="4" t="s">
        <v>422</v>
      </c>
      <c r="Q2" s="8" t="s">
        <v>423</v>
      </c>
      <c r="R2" s="9" t="s">
        <v>25</v>
      </c>
      <c r="S2" s="8" t="s">
        <v>82</v>
      </c>
    </row>
    <row r="3" spans="1:19">
      <c r="A3" s="33">
        <v>2</v>
      </c>
      <c r="B3" s="5" t="s">
        <v>115</v>
      </c>
      <c r="C3" s="4" t="s">
        <v>37</v>
      </c>
      <c r="D3" s="4" t="s">
        <v>404</v>
      </c>
      <c r="E3" s="15" t="s">
        <v>434</v>
      </c>
      <c r="F3" s="4" t="s">
        <v>27</v>
      </c>
      <c r="G3" s="4" t="s">
        <v>118</v>
      </c>
      <c r="H3" s="4" t="s">
        <v>117</v>
      </c>
      <c r="I3" s="4" t="s">
        <v>116</v>
      </c>
      <c r="J3" s="1" t="s">
        <v>119</v>
      </c>
      <c r="K3" s="1">
        <f>1/111*100</f>
        <v>0.90090090090090091</v>
      </c>
      <c r="L3" s="1" t="s">
        <v>523</v>
      </c>
      <c r="M3" s="34" t="s">
        <v>19</v>
      </c>
      <c r="N3" s="4" t="s">
        <v>33</v>
      </c>
      <c r="O3" s="1">
        <v>13062397039</v>
      </c>
      <c r="P3" s="19" t="s">
        <v>435</v>
      </c>
      <c r="Q3" s="8" t="s">
        <v>120</v>
      </c>
      <c r="R3" s="9" t="s">
        <v>121</v>
      </c>
      <c r="S3" s="8" t="s">
        <v>122</v>
      </c>
    </row>
    <row r="4" spans="1:19">
      <c r="A4" s="33">
        <v>3</v>
      </c>
      <c r="B4" s="5" t="s">
        <v>54</v>
      </c>
      <c r="C4" s="1" t="s">
        <v>38</v>
      </c>
      <c r="D4" s="4" t="s">
        <v>404</v>
      </c>
      <c r="E4" s="3" t="s">
        <v>413</v>
      </c>
      <c r="F4" s="4" t="s">
        <v>28</v>
      </c>
      <c r="G4" s="4" t="s">
        <v>55</v>
      </c>
      <c r="H4" s="4" t="s">
        <v>30</v>
      </c>
      <c r="I4" s="4" t="s">
        <v>15</v>
      </c>
      <c r="J4" s="4" t="s">
        <v>57</v>
      </c>
      <c r="K4" s="4">
        <f>1/60*100</f>
        <v>1.6666666666666667</v>
      </c>
      <c r="L4" s="4" t="s">
        <v>56</v>
      </c>
      <c r="M4" s="4" t="s">
        <v>20</v>
      </c>
      <c r="N4" s="4" t="s">
        <v>33</v>
      </c>
      <c r="O4" s="4">
        <v>13890479076</v>
      </c>
      <c r="P4" s="17" t="s">
        <v>414</v>
      </c>
      <c r="Q4" s="9" t="s">
        <v>351</v>
      </c>
      <c r="R4" s="9" t="s">
        <v>25</v>
      </c>
      <c r="S4" s="9" t="s">
        <v>352</v>
      </c>
    </row>
    <row r="5" spans="1:19">
      <c r="A5" s="33">
        <v>4</v>
      </c>
      <c r="B5" s="5" t="s">
        <v>189</v>
      </c>
      <c r="C5" s="4" t="s">
        <v>129</v>
      </c>
      <c r="D5" s="4" t="s">
        <v>404</v>
      </c>
      <c r="E5" s="15" t="s">
        <v>459</v>
      </c>
      <c r="F5" s="4" t="s">
        <v>12</v>
      </c>
      <c r="G5" s="4" t="s">
        <v>59</v>
      </c>
      <c r="H5" s="4" t="s">
        <v>133</v>
      </c>
      <c r="I5" s="4" t="s">
        <v>190</v>
      </c>
      <c r="J5" s="1" t="s">
        <v>191</v>
      </c>
      <c r="K5" s="1">
        <f>1/53*100</f>
        <v>1.8867924528301887</v>
      </c>
      <c r="L5" s="1" t="s">
        <v>193</v>
      </c>
      <c r="M5" s="34" t="s">
        <v>19</v>
      </c>
      <c r="N5" s="4" t="s">
        <v>33</v>
      </c>
      <c r="O5" s="1">
        <v>18232525285</v>
      </c>
      <c r="P5" s="19" t="s">
        <v>460</v>
      </c>
      <c r="Q5" s="9" t="s">
        <v>367</v>
      </c>
      <c r="R5" s="9" t="s">
        <v>25</v>
      </c>
      <c r="S5" s="9" t="s">
        <v>368</v>
      </c>
    </row>
    <row r="6" spans="1:19">
      <c r="A6" s="33">
        <v>5</v>
      </c>
      <c r="B6" s="5" t="s">
        <v>243</v>
      </c>
      <c r="C6" s="4" t="s">
        <v>38</v>
      </c>
      <c r="D6" s="4" t="s">
        <v>404</v>
      </c>
      <c r="E6" s="15" t="s">
        <v>484</v>
      </c>
      <c r="F6" s="4" t="s">
        <v>12</v>
      </c>
      <c r="G6" s="34" t="s">
        <v>51</v>
      </c>
      <c r="H6" s="34" t="s">
        <v>103</v>
      </c>
      <c r="I6" s="4" t="s">
        <v>244</v>
      </c>
      <c r="J6" s="1" t="s">
        <v>245</v>
      </c>
      <c r="K6" s="1">
        <f>1/48*100</f>
        <v>2.083333333333333</v>
      </c>
      <c r="L6" s="1" t="s">
        <v>246</v>
      </c>
      <c r="M6" s="4" t="s">
        <v>207</v>
      </c>
      <c r="N6" s="4" t="s">
        <v>33</v>
      </c>
      <c r="O6" s="1">
        <v>15204628679</v>
      </c>
      <c r="P6" s="19" t="s">
        <v>485</v>
      </c>
      <c r="Q6" s="9" t="s">
        <v>382</v>
      </c>
      <c r="R6" s="9" t="s">
        <v>25</v>
      </c>
      <c r="S6" s="9" t="s">
        <v>383</v>
      </c>
    </row>
    <row r="7" spans="1:19">
      <c r="A7" s="33">
        <v>6</v>
      </c>
      <c r="B7" s="5" t="s">
        <v>210</v>
      </c>
      <c r="C7" s="4" t="s">
        <v>129</v>
      </c>
      <c r="D7" s="4" t="s">
        <v>404</v>
      </c>
      <c r="E7" s="15" t="s">
        <v>469</v>
      </c>
      <c r="F7" s="4" t="s">
        <v>72</v>
      </c>
      <c r="G7" s="4" t="s">
        <v>13</v>
      </c>
      <c r="H7" s="10" t="s">
        <v>211</v>
      </c>
      <c r="I7" s="10" t="s">
        <v>213</v>
      </c>
      <c r="J7" s="1" t="s">
        <v>212</v>
      </c>
      <c r="K7" s="1">
        <f>1/47*100</f>
        <v>2.1276595744680851</v>
      </c>
      <c r="L7" s="1" t="s">
        <v>214</v>
      </c>
      <c r="M7" s="4" t="s">
        <v>207</v>
      </c>
      <c r="N7" s="4" t="s">
        <v>33</v>
      </c>
      <c r="O7" s="1">
        <v>13220366913</v>
      </c>
      <c r="P7" s="19" t="s">
        <v>470</v>
      </c>
      <c r="Q7" s="9" t="s">
        <v>376</v>
      </c>
      <c r="R7" s="9" t="s">
        <v>25</v>
      </c>
      <c r="S7" s="9" t="s">
        <v>377</v>
      </c>
    </row>
    <row r="8" spans="1:19">
      <c r="A8" s="33">
        <v>7</v>
      </c>
      <c r="B8" s="5" t="s">
        <v>272</v>
      </c>
      <c r="C8" s="4" t="s">
        <v>11</v>
      </c>
      <c r="D8" s="4" t="s">
        <v>404</v>
      </c>
      <c r="E8" s="15" t="s">
        <v>497</v>
      </c>
      <c r="F8" s="4" t="s">
        <v>72</v>
      </c>
      <c r="G8" s="4" t="s">
        <v>118</v>
      </c>
      <c r="H8" s="4" t="s">
        <v>273</v>
      </c>
      <c r="I8" s="4" t="s">
        <v>274</v>
      </c>
      <c r="J8" s="4" t="s">
        <v>63</v>
      </c>
      <c r="K8" s="4">
        <f>1/45*100</f>
        <v>2.2222222222222223</v>
      </c>
      <c r="L8" s="1" t="s">
        <v>275</v>
      </c>
      <c r="M8" s="4" t="s">
        <v>207</v>
      </c>
      <c r="N8" s="4" t="s">
        <v>33</v>
      </c>
      <c r="O8" s="1">
        <v>13308355843</v>
      </c>
      <c r="P8" s="19" t="s">
        <v>498</v>
      </c>
      <c r="Q8" s="8" t="s">
        <v>276</v>
      </c>
      <c r="R8" s="9" t="s">
        <v>25</v>
      </c>
      <c r="S8" s="9" t="s">
        <v>277</v>
      </c>
    </row>
    <row r="9" spans="1:19">
      <c r="A9" s="33">
        <v>8</v>
      </c>
      <c r="B9" s="5" t="s">
        <v>278</v>
      </c>
      <c r="C9" s="4" t="s">
        <v>11</v>
      </c>
      <c r="D9" s="4" t="s">
        <v>404</v>
      </c>
      <c r="E9" s="15" t="s">
        <v>499</v>
      </c>
      <c r="F9" s="4" t="s">
        <v>27</v>
      </c>
      <c r="G9" s="4" t="s">
        <v>84</v>
      </c>
      <c r="H9" s="10" t="s">
        <v>60</v>
      </c>
      <c r="I9" s="4" t="s">
        <v>61</v>
      </c>
      <c r="J9" s="4" t="s">
        <v>279</v>
      </c>
      <c r="K9" s="4">
        <f>3/122*100</f>
        <v>2.459016393442623</v>
      </c>
      <c r="L9" s="1" t="s">
        <v>280</v>
      </c>
      <c r="M9" s="4" t="s">
        <v>207</v>
      </c>
      <c r="N9" s="4" t="s">
        <v>33</v>
      </c>
      <c r="O9" s="1">
        <v>18728194559</v>
      </c>
      <c r="P9" s="19" t="s">
        <v>500</v>
      </c>
      <c r="Q9" s="9" t="s">
        <v>389</v>
      </c>
      <c r="R9" s="9" t="s">
        <v>25</v>
      </c>
      <c r="S9" s="9" t="s">
        <v>390</v>
      </c>
    </row>
    <row r="10" spans="1:19">
      <c r="A10" s="33">
        <v>9</v>
      </c>
      <c r="B10" s="5" t="s">
        <v>128</v>
      </c>
      <c r="C10" s="34" t="s">
        <v>129</v>
      </c>
      <c r="D10" s="4" t="s">
        <v>404</v>
      </c>
      <c r="E10" s="35" t="s">
        <v>438</v>
      </c>
      <c r="F10" s="4" t="s">
        <v>72</v>
      </c>
      <c r="G10" s="4" t="s">
        <v>59</v>
      </c>
      <c r="H10" s="4" t="s">
        <v>30</v>
      </c>
      <c r="I10" s="4" t="s">
        <v>15</v>
      </c>
      <c r="J10" s="1" t="s">
        <v>130</v>
      </c>
      <c r="K10" s="1">
        <f>2/78*100</f>
        <v>2.5641025641025639</v>
      </c>
      <c r="L10" s="1" t="s">
        <v>131</v>
      </c>
      <c r="M10" s="34" t="s">
        <v>19</v>
      </c>
      <c r="N10" s="4" t="s">
        <v>33</v>
      </c>
      <c r="O10" s="1">
        <v>18730283393</v>
      </c>
      <c r="P10" s="19" t="s">
        <v>439</v>
      </c>
      <c r="Q10" s="9" t="s">
        <v>361</v>
      </c>
      <c r="R10" s="9" t="s">
        <v>362</v>
      </c>
      <c r="S10" s="9" t="s">
        <v>363</v>
      </c>
    </row>
    <row r="11" spans="1:19">
      <c r="A11" s="33">
        <v>10</v>
      </c>
      <c r="B11" s="5" t="s">
        <v>229</v>
      </c>
      <c r="C11" s="4" t="s">
        <v>11</v>
      </c>
      <c r="D11" s="4" t="s">
        <v>404</v>
      </c>
      <c r="E11" s="15" t="s">
        <v>480</v>
      </c>
      <c r="F11" s="4" t="s">
        <v>72</v>
      </c>
      <c r="G11" s="4" t="s">
        <v>230</v>
      </c>
      <c r="H11" s="10" t="s">
        <v>60</v>
      </c>
      <c r="I11" s="4" t="s">
        <v>61</v>
      </c>
      <c r="J11" s="1" t="s">
        <v>231</v>
      </c>
      <c r="K11" s="1">
        <f>2/67*100</f>
        <v>2.9850746268656714</v>
      </c>
      <c r="L11" s="1" t="s">
        <v>232</v>
      </c>
      <c r="M11" s="4" t="s">
        <v>207</v>
      </c>
      <c r="N11" s="4" t="s">
        <v>33</v>
      </c>
      <c r="O11" s="1">
        <v>15648168920</v>
      </c>
      <c r="P11" s="19" t="s">
        <v>481</v>
      </c>
      <c r="Q11" s="9" t="s">
        <v>233</v>
      </c>
      <c r="R11" s="9" t="s">
        <v>234</v>
      </c>
      <c r="S11" s="8" t="s">
        <v>235</v>
      </c>
    </row>
    <row r="12" spans="1:19">
      <c r="A12" s="33">
        <v>11</v>
      </c>
      <c r="B12" s="5" t="s">
        <v>289</v>
      </c>
      <c r="C12" s="4" t="s">
        <v>129</v>
      </c>
      <c r="D12" s="4" t="s">
        <v>404</v>
      </c>
      <c r="E12" s="15" t="s">
        <v>503</v>
      </c>
      <c r="F12" s="4" t="s">
        <v>72</v>
      </c>
      <c r="G12" s="4" t="s">
        <v>290</v>
      </c>
      <c r="H12" s="10" t="s">
        <v>67</v>
      </c>
      <c r="I12" s="10" t="s">
        <v>162</v>
      </c>
      <c r="J12" s="3" t="s">
        <v>295</v>
      </c>
      <c r="K12" s="22">
        <v>3.4883720930000002</v>
      </c>
      <c r="L12" s="1" t="s">
        <v>291</v>
      </c>
      <c r="M12" s="4" t="s">
        <v>207</v>
      </c>
      <c r="N12" s="4" t="s">
        <v>33</v>
      </c>
      <c r="O12" s="1">
        <v>15235446310</v>
      </c>
      <c r="P12" s="20" t="s">
        <v>504</v>
      </c>
      <c r="Q12" s="9" t="s">
        <v>391</v>
      </c>
      <c r="R12" s="9" t="s">
        <v>25</v>
      </c>
      <c r="S12" s="9" t="s">
        <v>392</v>
      </c>
    </row>
    <row r="13" spans="1:19">
      <c r="A13" s="33">
        <v>12</v>
      </c>
      <c r="B13" s="5" t="s">
        <v>254</v>
      </c>
      <c r="C13" s="4" t="s">
        <v>11</v>
      </c>
      <c r="D13" s="4" t="s">
        <v>404</v>
      </c>
      <c r="E13" s="15" t="s">
        <v>488</v>
      </c>
      <c r="F13" s="4" t="s">
        <v>12</v>
      </c>
      <c r="G13" s="4" t="s">
        <v>255</v>
      </c>
      <c r="H13" s="4" t="s">
        <v>30</v>
      </c>
      <c r="I13" s="4" t="s">
        <v>256</v>
      </c>
      <c r="J13" s="3" t="s">
        <v>257</v>
      </c>
      <c r="K13" s="22">
        <v>3.57285714</v>
      </c>
      <c r="L13" s="1" t="s">
        <v>258</v>
      </c>
      <c r="M13" s="4" t="s">
        <v>207</v>
      </c>
      <c r="N13" s="4" t="s">
        <v>33</v>
      </c>
      <c r="O13" s="1">
        <v>18075005830</v>
      </c>
      <c r="P13" s="19" t="s">
        <v>489</v>
      </c>
      <c r="Q13" s="9" t="s">
        <v>384</v>
      </c>
      <c r="R13" s="9" t="s">
        <v>25</v>
      </c>
      <c r="S13" s="9" t="s">
        <v>385</v>
      </c>
    </row>
    <row r="14" spans="1:19">
      <c r="A14" s="33">
        <v>13</v>
      </c>
      <c r="B14" s="5" t="s">
        <v>315</v>
      </c>
      <c r="C14" s="4" t="s">
        <v>129</v>
      </c>
      <c r="D14" s="4" t="s">
        <v>509</v>
      </c>
      <c r="E14" s="15" t="s">
        <v>529</v>
      </c>
      <c r="F14" s="4" t="s">
        <v>12</v>
      </c>
      <c r="G14" s="4" t="s">
        <v>59</v>
      </c>
      <c r="H14" s="4" t="s">
        <v>293</v>
      </c>
      <c r="I14" s="4" t="s">
        <v>316</v>
      </c>
      <c r="J14" s="3" t="s">
        <v>257</v>
      </c>
      <c r="K14" s="22">
        <v>3.57285714</v>
      </c>
      <c r="L14" s="4" t="s">
        <v>331</v>
      </c>
      <c r="M14" s="4" t="s">
        <v>20</v>
      </c>
      <c r="N14" s="4" t="s">
        <v>25</v>
      </c>
      <c r="O14" s="4">
        <v>18713267569</v>
      </c>
      <c r="P14" s="4" t="s">
        <v>517</v>
      </c>
      <c r="Q14" s="8" t="s">
        <v>317</v>
      </c>
      <c r="R14" s="9" t="s">
        <v>318</v>
      </c>
      <c r="S14" s="8" t="s">
        <v>398</v>
      </c>
    </row>
    <row r="15" spans="1:19">
      <c r="A15" s="33">
        <v>14</v>
      </c>
      <c r="B15" s="5" t="s">
        <v>109</v>
      </c>
      <c r="C15" s="34" t="s">
        <v>11</v>
      </c>
      <c r="D15" s="4" t="s">
        <v>404</v>
      </c>
      <c r="E15" s="35" t="s">
        <v>432</v>
      </c>
      <c r="F15" s="4" t="s">
        <v>12</v>
      </c>
      <c r="G15" s="4" t="s">
        <v>110</v>
      </c>
      <c r="H15" s="4" t="s">
        <v>30</v>
      </c>
      <c r="I15" s="4" t="s">
        <v>91</v>
      </c>
      <c r="J15" s="1" t="s">
        <v>112</v>
      </c>
      <c r="K15" s="1">
        <f>3/81*100</f>
        <v>3.7037037037037033</v>
      </c>
      <c r="L15" s="1" t="s">
        <v>113</v>
      </c>
      <c r="M15" s="34" t="s">
        <v>19</v>
      </c>
      <c r="N15" s="4" t="s">
        <v>33</v>
      </c>
      <c r="O15" s="1">
        <v>18846820264</v>
      </c>
      <c r="P15" s="19" t="s">
        <v>433</v>
      </c>
      <c r="Q15" s="9" t="s">
        <v>25</v>
      </c>
      <c r="R15" s="9" t="s">
        <v>25</v>
      </c>
      <c r="S15" s="8" t="s">
        <v>114</v>
      </c>
    </row>
    <row r="16" spans="1:19">
      <c r="A16" s="33">
        <v>15</v>
      </c>
      <c r="B16" s="5" t="s">
        <v>208</v>
      </c>
      <c r="C16" s="4" t="s">
        <v>129</v>
      </c>
      <c r="D16" s="4" t="s">
        <v>404</v>
      </c>
      <c r="E16" s="15" t="s">
        <v>467</v>
      </c>
      <c r="F16" s="4" t="s">
        <v>72</v>
      </c>
      <c r="G16" s="4" t="s">
        <v>124</v>
      </c>
      <c r="H16" s="10" t="s">
        <v>60</v>
      </c>
      <c r="I16" s="10" t="s">
        <v>42</v>
      </c>
      <c r="J16" s="1" t="s">
        <v>209</v>
      </c>
      <c r="K16" s="1">
        <f>5/135*100</f>
        <v>3.7037037037037033</v>
      </c>
      <c r="L16" s="1" t="s">
        <v>328</v>
      </c>
      <c r="M16" s="4" t="s">
        <v>207</v>
      </c>
      <c r="N16" s="4" t="s">
        <v>33</v>
      </c>
      <c r="O16" s="1">
        <v>18232017297</v>
      </c>
      <c r="P16" s="19" t="s">
        <v>468</v>
      </c>
      <c r="Q16" s="9" t="s">
        <v>374</v>
      </c>
      <c r="R16" s="9" t="s">
        <v>25</v>
      </c>
      <c r="S16" s="9" t="s">
        <v>375</v>
      </c>
    </row>
    <row r="17" spans="1:19">
      <c r="A17" s="33">
        <v>16</v>
      </c>
      <c r="B17" s="5" t="s">
        <v>132</v>
      </c>
      <c r="C17" s="4" t="s">
        <v>37</v>
      </c>
      <c r="D17" s="4" t="s">
        <v>404</v>
      </c>
      <c r="E17" s="15" t="s">
        <v>440</v>
      </c>
      <c r="F17" s="4" t="s">
        <v>72</v>
      </c>
      <c r="G17" s="4" t="s">
        <v>59</v>
      </c>
      <c r="H17" s="4" t="s">
        <v>133</v>
      </c>
      <c r="I17" s="4" t="s">
        <v>134</v>
      </c>
      <c r="J17" s="1" t="s">
        <v>135</v>
      </c>
      <c r="K17" s="1">
        <f>2/53*100</f>
        <v>3.7735849056603774</v>
      </c>
      <c r="L17" s="1" t="s">
        <v>136</v>
      </c>
      <c r="M17" s="34" t="s">
        <v>19</v>
      </c>
      <c r="N17" s="4" t="s">
        <v>33</v>
      </c>
      <c r="O17" s="1">
        <v>18731230087</v>
      </c>
      <c r="P17" s="19" t="s">
        <v>441</v>
      </c>
      <c r="Q17" s="8" t="s">
        <v>137</v>
      </c>
      <c r="R17" s="9" t="s">
        <v>138</v>
      </c>
      <c r="S17" s="8" t="s">
        <v>139</v>
      </c>
    </row>
    <row r="18" spans="1:19">
      <c r="A18" s="33">
        <v>17</v>
      </c>
      <c r="B18" s="5" t="s">
        <v>215</v>
      </c>
      <c r="C18" s="4" t="s">
        <v>129</v>
      </c>
      <c r="D18" s="4" t="s">
        <v>404</v>
      </c>
      <c r="E18" s="15" t="s">
        <v>471</v>
      </c>
      <c r="F18" s="4" t="s">
        <v>72</v>
      </c>
      <c r="G18" s="4" t="s">
        <v>185</v>
      </c>
      <c r="H18" s="4" t="s">
        <v>166</v>
      </c>
      <c r="I18" s="4" t="s">
        <v>148</v>
      </c>
      <c r="J18" s="1" t="s">
        <v>216</v>
      </c>
      <c r="K18" s="22">
        <f>6/134*100</f>
        <v>4.4776119402985071</v>
      </c>
      <c r="L18" s="1" t="s">
        <v>217</v>
      </c>
      <c r="M18" s="4" t="s">
        <v>207</v>
      </c>
      <c r="N18" s="4" t="s">
        <v>25</v>
      </c>
      <c r="O18" s="1">
        <v>18846829980</v>
      </c>
      <c r="P18" s="19" t="s">
        <v>472</v>
      </c>
      <c r="Q18" s="9" t="s">
        <v>218</v>
      </c>
      <c r="R18" s="9" t="s">
        <v>25</v>
      </c>
      <c r="S18" s="9" t="s">
        <v>225</v>
      </c>
    </row>
    <row r="19" spans="1:19">
      <c r="A19" s="33">
        <v>18</v>
      </c>
      <c r="B19" s="5" t="s">
        <v>313</v>
      </c>
      <c r="C19" s="4" t="s">
        <v>129</v>
      </c>
      <c r="D19" s="4" t="s">
        <v>514</v>
      </c>
      <c r="E19" s="15" t="s">
        <v>515</v>
      </c>
      <c r="F19" s="4" t="s">
        <v>72</v>
      </c>
      <c r="G19" s="4" t="s">
        <v>396</v>
      </c>
      <c r="H19" s="4" t="s">
        <v>293</v>
      </c>
      <c r="I19" s="4" t="s">
        <v>15</v>
      </c>
      <c r="J19" s="3" t="s">
        <v>314</v>
      </c>
      <c r="K19" s="22">
        <v>4.7619047619000003</v>
      </c>
      <c r="L19" s="4" t="s">
        <v>156</v>
      </c>
      <c r="M19" s="4" t="s">
        <v>20</v>
      </c>
      <c r="N19" s="4" t="s">
        <v>33</v>
      </c>
      <c r="O19" s="4">
        <v>15776561436</v>
      </c>
      <c r="P19" s="17" t="s">
        <v>516</v>
      </c>
      <c r="Q19" s="9" t="s">
        <v>395</v>
      </c>
      <c r="R19" s="9" t="s">
        <v>25</v>
      </c>
      <c r="S19" s="9" t="s">
        <v>397</v>
      </c>
    </row>
    <row r="20" spans="1:19">
      <c r="A20" s="33">
        <v>19</v>
      </c>
      <c r="B20" s="5" t="s">
        <v>165</v>
      </c>
      <c r="C20" s="4" t="s">
        <v>129</v>
      </c>
      <c r="D20" s="4" t="s">
        <v>404</v>
      </c>
      <c r="E20" s="15" t="s">
        <v>451</v>
      </c>
      <c r="F20" s="4" t="s">
        <v>72</v>
      </c>
      <c r="G20" s="4" t="s">
        <v>110</v>
      </c>
      <c r="H20" s="4" t="s">
        <v>166</v>
      </c>
      <c r="I20" s="4" t="s">
        <v>15</v>
      </c>
      <c r="J20" s="1" t="s">
        <v>168</v>
      </c>
      <c r="K20" s="1">
        <f>8/163*100</f>
        <v>4.9079754601226995</v>
      </c>
      <c r="L20" s="1" t="s">
        <v>169</v>
      </c>
      <c r="M20" s="34" t="s">
        <v>19</v>
      </c>
      <c r="N20" s="4" t="s">
        <v>33</v>
      </c>
      <c r="O20" s="1">
        <v>18846921740</v>
      </c>
      <c r="P20" s="1" t="s">
        <v>452</v>
      </c>
      <c r="Q20" s="9" t="s">
        <v>25</v>
      </c>
      <c r="R20" s="9" t="s">
        <v>25</v>
      </c>
      <c r="S20" s="9" t="s">
        <v>170</v>
      </c>
    </row>
    <row r="21" spans="1:19">
      <c r="A21" s="33">
        <v>20</v>
      </c>
      <c r="B21" s="7" t="s">
        <v>102</v>
      </c>
      <c r="C21" s="34" t="s">
        <v>11</v>
      </c>
      <c r="D21" s="4" t="s">
        <v>404</v>
      </c>
      <c r="E21" s="15" t="s">
        <v>430</v>
      </c>
      <c r="F21" s="4" t="s">
        <v>72</v>
      </c>
      <c r="G21" s="34" t="s">
        <v>51</v>
      </c>
      <c r="H21" s="34" t="s">
        <v>103</v>
      </c>
      <c r="I21" s="34" t="s">
        <v>75</v>
      </c>
      <c r="J21" s="2" t="s">
        <v>104</v>
      </c>
      <c r="K21" s="2">
        <f>3/57*100</f>
        <v>5.2631578947368416</v>
      </c>
      <c r="L21" s="34" t="s">
        <v>105</v>
      </c>
      <c r="M21" s="34" t="s">
        <v>19</v>
      </c>
      <c r="N21" s="4" t="s">
        <v>25</v>
      </c>
      <c r="O21" s="34">
        <v>18845725136</v>
      </c>
      <c r="P21" s="17" t="s">
        <v>431</v>
      </c>
      <c r="Q21" s="8" t="s">
        <v>107</v>
      </c>
      <c r="R21" s="28" t="s">
        <v>106</v>
      </c>
      <c r="S21" s="8" t="s">
        <v>108</v>
      </c>
    </row>
    <row r="22" spans="1:19">
      <c r="A22" s="33">
        <v>21</v>
      </c>
      <c r="B22" s="5" t="s">
        <v>236</v>
      </c>
      <c r="C22" s="4" t="s">
        <v>11</v>
      </c>
      <c r="D22" s="4" t="s">
        <v>404</v>
      </c>
      <c r="E22" s="15" t="s">
        <v>482</v>
      </c>
      <c r="F22" s="4" t="s">
        <v>72</v>
      </c>
      <c r="G22" s="4" t="s">
        <v>237</v>
      </c>
      <c r="H22" s="4" t="s">
        <v>238</v>
      </c>
      <c r="I22" s="4" t="s">
        <v>41</v>
      </c>
      <c r="J22" s="1" t="s">
        <v>239</v>
      </c>
      <c r="K22" s="1">
        <f>2/37*100</f>
        <v>5.4054054054054053</v>
      </c>
      <c r="L22" s="4" t="s">
        <v>240</v>
      </c>
      <c r="M22" s="4" t="s">
        <v>207</v>
      </c>
      <c r="N22" s="4" t="s">
        <v>25</v>
      </c>
      <c r="O22" s="1">
        <v>18342781869</v>
      </c>
      <c r="P22" s="19" t="s">
        <v>483</v>
      </c>
      <c r="Q22" s="9" t="s">
        <v>241</v>
      </c>
      <c r="R22" s="9" t="s">
        <v>25</v>
      </c>
      <c r="S22" s="8" t="s">
        <v>242</v>
      </c>
    </row>
    <row r="23" spans="1:19">
      <c r="A23" s="33">
        <v>22</v>
      </c>
      <c r="B23" s="5" t="s">
        <v>71</v>
      </c>
      <c r="C23" s="10" t="s">
        <v>11</v>
      </c>
      <c r="D23" s="4" t="s">
        <v>404</v>
      </c>
      <c r="E23" s="14" t="s">
        <v>419</v>
      </c>
      <c r="F23" s="4" t="s">
        <v>72</v>
      </c>
      <c r="G23" s="4" t="s">
        <v>74</v>
      </c>
      <c r="H23" s="10" t="s">
        <v>60</v>
      </c>
      <c r="I23" s="10" t="s">
        <v>76</v>
      </c>
      <c r="J23" s="1" t="s">
        <v>77</v>
      </c>
      <c r="K23" s="1">
        <f>5/67*100</f>
        <v>7.4626865671641784</v>
      </c>
      <c r="L23" s="1" t="s">
        <v>524</v>
      </c>
      <c r="M23" s="1" t="s">
        <v>20</v>
      </c>
      <c r="N23" s="4" t="s">
        <v>33</v>
      </c>
      <c r="O23" s="1">
        <v>18235163693</v>
      </c>
      <c r="P23" s="19" t="s">
        <v>420</v>
      </c>
      <c r="Q23" s="9" t="s">
        <v>399</v>
      </c>
      <c r="R23" s="9" t="s">
        <v>25</v>
      </c>
      <c r="S23" s="9" t="s">
        <v>357</v>
      </c>
    </row>
    <row r="24" spans="1:19">
      <c r="A24" s="33">
        <v>23</v>
      </c>
      <c r="B24" s="5" t="s">
        <v>222</v>
      </c>
      <c r="C24" s="4" t="s">
        <v>129</v>
      </c>
      <c r="D24" s="4" t="s">
        <v>404</v>
      </c>
      <c r="E24" s="15" t="s">
        <v>476</v>
      </c>
      <c r="F24" s="4" t="s">
        <v>72</v>
      </c>
      <c r="G24" s="4" t="s">
        <v>204</v>
      </c>
      <c r="H24" s="10" t="s">
        <v>60</v>
      </c>
      <c r="I24" s="4" t="s">
        <v>190</v>
      </c>
      <c r="J24" s="1" t="s">
        <v>223</v>
      </c>
      <c r="K24" s="1">
        <f>9/118*100</f>
        <v>7.6271186440677967</v>
      </c>
      <c r="L24" s="1" t="s">
        <v>205</v>
      </c>
      <c r="M24" s="4" t="s">
        <v>207</v>
      </c>
      <c r="N24" s="4" t="s">
        <v>33</v>
      </c>
      <c r="O24" s="1">
        <v>15666933219</v>
      </c>
      <c r="P24" s="19" t="s">
        <v>477</v>
      </c>
      <c r="Q24" s="9" t="s">
        <v>378</v>
      </c>
      <c r="R24" s="9" t="s">
        <v>25</v>
      </c>
      <c r="S24" s="9" t="s">
        <v>379</v>
      </c>
    </row>
    <row r="25" spans="1:19">
      <c r="A25" s="33">
        <v>24</v>
      </c>
      <c r="B25" s="5" t="s">
        <v>319</v>
      </c>
      <c r="C25" s="4" t="s">
        <v>38</v>
      </c>
      <c r="D25" s="4" t="s">
        <v>514</v>
      </c>
      <c r="E25" s="15" t="s">
        <v>518</v>
      </c>
      <c r="F25" s="4" t="s">
        <v>72</v>
      </c>
      <c r="G25" s="4" t="s">
        <v>320</v>
      </c>
      <c r="H25" s="4" t="s">
        <v>321</v>
      </c>
      <c r="I25" s="4" t="s">
        <v>322</v>
      </c>
      <c r="J25" s="3" t="s">
        <v>323</v>
      </c>
      <c r="K25" s="22">
        <v>7.6923076923</v>
      </c>
      <c r="L25" s="3" t="s">
        <v>324</v>
      </c>
      <c r="M25" s="4" t="s">
        <v>20</v>
      </c>
      <c r="N25" s="4" t="s">
        <v>25</v>
      </c>
      <c r="O25" s="1">
        <v>15201081299</v>
      </c>
      <c r="P25" s="21" t="s">
        <v>519</v>
      </c>
      <c r="Q25" s="9" t="s">
        <v>325</v>
      </c>
      <c r="R25" s="9" t="s">
        <v>326</v>
      </c>
      <c r="S25" s="9" t="s">
        <v>327</v>
      </c>
    </row>
    <row r="26" spans="1:19">
      <c r="A26" s="33">
        <v>25</v>
      </c>
      <c r="B26" s="5" t="s">
        <v>292</v>
      </c>
      <c r="C26" s="4" t="s">
        <v>129</v>
      </c>
      <c r="D26" s="4" t="s">
        <v>404</v>
      </c>
      <c r="E26" s="15" t="s">
        <v>505</v>
      </c>
      <c r="F26" s="4" t="s">
        <v>12</v>
      </c>
      <c r="G26" s="4" t="s">
        <v>185</v>
      </c>
      <c r="H26" s="10" t="s">
        <v>293</v>
      </c>
      <c r="I26" s="10" t="s">
        <v>294</v>
      </c>
      <c r="J26" s="3" t="s">
        <v>296</v>
      </c>
      <c r="K26" s="22">
        <v>9.5238095238000007</v>
      </c>
      <c r="L26" s="1" t="s">
        <v>329</v>
      </c>
      <c r="M26" s="4" t="s">
        <v>207</v>
      </c>
      <c r="N26" s="4" t="s">
        <v>25</v>
      </c>
      <c r="O26" s="1">
        <v>18846829768</v>
      </c>
      <c r="P26" s="1" t="s">
        <v>506</v>
      </c>
      <c r="Q26" s="8" t="s">
        <v>297</v>
      </c>
      <c r="R26" s="9" t="s">
        <v>25</v>
      </c>
      <c r="S26" s="8" t="s">
        <v>298</v>
      </c>
    </row>
    <row r="27" spans="1:19">
      <c r="A27" s="33">
        <v>26</v>
      </c>
      <c r="B27" s="5" t="s">
        <v>10</v>
      </c>
      <c r="C27" s="4" t="s">
        <v>11</v>
      </c>
      <c r="D27" s="4" t="s">
        <v>404</v>
      </c>
      <c r="E27" s="15" t="s">
        <v>405</v>
      </c>
      <c r="F27" s="4" t="s">
        <v>12</v>
      </c>
      <c r="G27" s="4" t="s">
        <v>13</v>
      </c>
      <c r="H27" s="4" t="s">
        <v>14</v>
      </c>
      <c r="I27" s="4" t="s">
        <v>15</v>
      </c>
      <c r="J27" s="4" t="s">
        <v>18</v>
      </c>
      <c r="K27" s="4">
        <f>13/122*100</f>
        <v>10.655737704918032</v>
      </c>
      <c r="L27" s="4" t="s">
        <v>17</v>
      </c>
      <c r="M27" s="4" t="s">
        <v>20</v>
      </c>
      <c r="N27" s="4" t="s">
        <v>25</v>
      </c>
      <c r="O27" s="4">
        <v>18883764044</v>
      </c>
      <c r="P27" s="17" t="s">
        <v>406</v>
      </c>
      <c r="Q27" s="9" t="s">
        <v>24</v>
      </c>
      <c r="R27" s="9" t="s">
        <v>25</v>
      </c>
      <c r="S27" s="9" t="s">
        <v>22</v>
      </c>
    </row>
    <row r="28" spans="1:19">
      <c r="A28" s="33">
        <v>27</v>
      </c>
      <c r="B28" s="5" t="s">
        <v>226</v>
      </c>
      <c r="C28" s="4" t="s">
        <v>129</v>
      </c>
      <c r="D28" s="4" t="s">
        <v>404</v>
      </c>
      <c r="E28" s="15" t="s">
        <v>478</v>
      </c>
      <c r="F28" s="4" t="s">
        <v>27</v>
      </c>
      <c r="G28" s="4" t="s">
        <v>29</v>
      </c>
      <c r="H28" s="4" t="s">
        <v>30</v>
      </c>
      <c r="I28" s="4" t="s">
        <v>15</v>
      </c>
      <c r="J28" s="1" t="s">
        <v>227</v>
      </c>
      <c r="K28" s="1">
        <f>13/121*100</f>
        <v>10.743801652892563</v>
      </c>
      <c r="L28" s="1" t="s">
        <v>228</v>
      </c>
      <c r="M28" s="4" t="s">
        <v>207</v>
      </c>
      <c r="N28" s="4" t="s">
        <v>33</v>
      </c>
      <c r="O28" s="1">
        <v>15686125113</v>
      </c>
      <c r="P28" s="19" t="s">
        <v>479</v>
      </c>
      <c r="Q28" s="9" t="s">
        <v>380</v>
      </c>
      <c r="R28" s="9" t="s">
        <v>25</v>
      </c>
      <c r="S28" s="9" t="s">
        <v>381</v>
      </c>
    </row>
    <row r="29" spans="1:19">
      <c r="A29" s="33">
        <v>28</v>
      </c>
      <c r="B29" s="5" t="s">
        <v>199</v>
      </c>
      <c r="C29" s="4" t="s">
        <v>129</v>
      </c>
      <c r="D29" s="4" t="s">
        <v>404</v>
      </c>
      <c r="E29" s="15" t="s">
        <v>465</v>
      </c>
      <c r="F29" s="4" t="s">
        <v>27</v>
      </c>
      <c r="G29" s="4" t="s">
        <v>13</v>
      </c>
      <c r="H29" s="4" t="s">
        <v>117</v>
      </c>
      <c r="I29" s="4" t="s">
        <v>116</v>
      </c>
      <c r="J29" s="1" t="s">
        <v>200</v>
      </c>
      <c r="K29" s="1">
        <f>14/111*100</f>
        <v>12.612612612612612</v>
      </c>
      <c r="L29" s="4" t="s">
        <v>202</v>
      </c>
      <c r="M29" s="4" t="s">
        <v>207</v>
      </c>
      <c r="N29" s="4" t="s">
        <v>33</v>
      </c>
      <c r="O29" s="1">
        <v>18166432816</v>
      </c>
      <c r="P29" s="19" t="s">
        <v>466</v>
      </c>
      <c r="Q29" s="9" t="s">
        <v>369</v>
      </c>
      <c r="R29" s="9" t="s">
        <v>370</v>
      </c>
      <c r="S29" s="9" t="s">
        <v>371</v>
      </c>
    </row>
    <row r="30" spans="1:19">
      <c r="A30" s="33">
        <v>29</v>
      </c>
      <c r="B30" s="5" t="s">
        <v>203</v>
      </c>
      <c r="C30" s="4" t="s">
        <v>129</v>
      </c>
      <c r="D30" s="4" t="s">
        <v>404</v>
      </c>
      <c r="E30" s="15" t="s">
        <v>463</v>
      </c>
      <c r="F30" s="4" t="s">
        <v>72</v>
      </c>
      <c r="G30" s="4" t="s">
        <v>204</v>
      </c>
      <c r="H30" s="10" t="s">
        <v>60</v>
      </c>
      <c r="I30" s="4" t="s">
        <v>190</v>
      </c>
      <c r="J30" s="1" t="s">
        <v>206</v>
      </c>
      <c r="K30" s="1">
        <f>15/118*100</f>
        <v>12.711864406779661</v>
      </c>
      <c r="L30" s="4" t="s">
        <v>205</v>
      </c>
      <c r="M30" s="4" t="s">
        <v>207</v>
      </c>
      <c r="N30" s="4" t="s">
        <v>33</v>
      </c>
      <c r="O30" s="4">
        <v>18854801580</v>
      </c>
      <c r="P30" s="17" t="s">
        <v>464</v>
      </c>
      <c r="Q30" s="9" t="s">
        <v>372</v>
      </c>
      <c r="R30" s="9" t="s">
        <v>373</v>
      </c>
      <c r="S30" s="9"/>
    </row>
    <row r="31" spans="1:19">
      <c r="A31" s="33">
        <v>30</v>
      </c>
      <c r="B31" s="5" t="s">
        <v>140</v>
      </c>
      <c r="C31" s="4" t="s">
        <v>37</v>
      </c>
      <c r="D31" s="4" t="s">
        <v>404</v>
      </c>
      <c r="E31" s="15" t="s">
        <v>442</v>
      </c>
      <c r="F31" s="4" t="s">
        <v>141</v>
      </c>
      <c r="G31" s="4" t="s">
        <v>142</v>
      </c>
      <c r="H31" s="10" t="s">
        <v>60</v>
      </c>
      <c r="I31" s="4" t="s">
        <v>61</v>
      </c>
      <c r="J31" s="1" t="s">
        <v>143</v>
      </c>
      <c r="K31" s="1">
        <f>14/110*100</f>
        <v>12.727272727272727</v>
      </c>
      <c r="L31" s="1" t="s">
        <v>144</v>
      </c>
      <c r="M31" s="34" t="s">
        <v>19</v>
      </c>
      <c r="N31" s="4" t="s">
        <v>25</v>
      </c>
      <c r="O31" s="1">
        <v>18774797377</v>
      </c>
      <c r="P31" s="19" t="s">
        <v>443</v>
      </c>
      <c r="Q31" s="9" t="s">
        <v>145</v>
      </c>
      <c r="R31" s="9" t="s">
        <v>146</v>
      </c>
      <c r="S31" s="9"/>
    </row>
    <row r="32" spans="1:19">
      <c r="A32" s="33">
        <v>31</v>
      </c>
      <c r="B32" s="5" t="s">
        <v>159</v>
      </c>
      <c r="C32" s="4" t="s">
        <v>129</v>
      </c>
      <c r="D32" s="4" t="s">
        <v>448</v>
      </c>
      <c r="E32" s="15" t="s">
        <v>449</v>
      </c>
      <c r="F32" s="4" t="s">
        <v>27</v>
      </c>
      <c r="G32" s="4" t="s">
        <v>160</v>
      </c>
      <c r="H32" s="4" t="s">
        <v>161</v>
      </c>
      <c r="I32" s="4" t="s">
        <v>162</v>
      </c>
      <c r="J32" s="1" t="s">
        <v>163</v>
      </c>
      <c r="K32" s="1">
        <f>18/127*100</f>
        <v>14.173228346456693</v>
      </c>
      <c r="L32" s="1" t="s">
        <v>44</v>
      </c>
      <c r="M32" s="34" t="s">
        <v>19</v>
      </c>
      <c r="N32" s="4" t="s">
        <v>25</v>
      </c>
      <c r="O32" s="1">
        <v>15840159769</v>
      </c>
      <c r="P32" s="1" t="s">
        <v>450</v>
      </c>
      <c r="Q32" s="9" t="s">
        <v>25</v>
      </c>
      <c r="R32" s="9" t="s">
        <v>25</v>
      </c>
      <c r="S32" s="9" t="s">
        <v>164</v>
      </c>
    </row>
    <row r="33" spans="1:20">
      <c r="A33" s="33">
        <v>32</v>
      </c>
      <c r="B33" s="5" t="s">
        <v>152</v>
      </c>
      <c r="C33" s="4" t="s">
        <v>129</v>
      </c>
      <c r="D33" s="4" t="s">
        <v>404</v>
      </c>
      <c r="E33" s="15" t="s">
        <v>446</v>
      </c>
      <c r="F33" s="4" t="s">
        <v>72</v>
      </c>
      <c r="G33" s="4" t="s">
        <v>13</v>
      </c>
      <c r="H33" s="4" t="s">
        <v>153</v>
      </c>
      <c r="I33" s="4" t="s">
        <v>154</v>
      </c>
      <c r="J33" s="1" t="s">
        <v>155</v>
      </c>
      <c r="K33" s="1">
        <f>27/189*100</f>
        <v>14.285714285714285</v>
      </c>
      <c r="L33" s="1" t="s">
        <v>156</v>
      </c>
      <c r="M33" s="34" t="s">
        <v>19</v>
      </c>
      <c r="N33" s="4" t="s">
        <v>25</v>
      </c>
      <c r="O33" s="1">
        <v>15730174377</v>
      </c>
      <c r="P33" s="1" t="s">
        <v>447</v>
      </c>
      <c r="Q33" s="9" t="s">
        <v>157</v>
      </c>
      <c r="R33" s="9" t="s">
        <v>25</v>
      </c>
      <c r="S33" s="9" t="s">
        <v>158</v>
      </c>
    </row>
    <row r="34" spans="1:20">
      <c r="A34" s="33">
        <v>33</v>
      </c>
      <c r="B34" s="5" t="s">
        <v>184</v>
      </c>
      <c r="C34" s="4" t="s">
        <v>129</v>
      </c>
      <c r="D34" s="4" t="s">
        <v>404</v>
      </c>
      <c r="E34" s="15" t="s">
        <v>457</v>
      </c>
      <c r="F34" s="4" t="s">
        <v>27</v>
      </c>
      <c r="G34" s="4" t="s">
        <v>185</v>
      </c>
      <c r="H34" s="4" t="s">
        <v>166</v>
      </c>
      <c r="I34" s="4" t="s">
        <v>167</v>
      </c>
      <c r="J34" s="3" t="s">
        <v>186</v>
      </c>
      <c r="K34" s="22">
        <v>14.285714285999999</v>
      </c>
      <c r="L34" s="1" t="s">
        <v>192</v>
      </c>
      <c r="M34" s="34" t="s">
        <v>19</v>
      </c>
      <c r="N34" s="4" t="s">
        <v>25</v>
      </c>
      <c r="O34" s="1">
        <v>13100935331</v>
      </c>
      <c r="P34" s="19" t="s">
        <v>458</v>
      </c>
      <c r="Q34" s="9" t="s">
        <v>187</v>
      </c>
      <c r="R34" s="9" t="s">
        <v>25</v>
      </c>
      <c r="S34" s="9" t="s">
        <v>188</v>
      </c>
    </row>
    <row r="35" spans="1:20">
      <c r="A35" s="33">
        <v>34</v>
      </c>
      <c r="B35" s="5" t="s">
        <v>83</v>
      </c>
      <c r="C35" s="4" t="s">
        <v>11</v>
      </c>
      <c r="D35" s="4" t="s">
        <v>404</v>
      </c>
      <c r="E35" s="15" t="s">
        <v>424</v>
      </c>
      <c r="F35" s="4" t="s">
        <v>72</v>
      </c>
      <c r="G35" s="4" t="s">
        <v>84</v>
      </c>
      <c r="H35" s="10" t="s">
        <v>85</v>
      </c>
      <c r="I35" s="10" t="s">
        <v>86</v>
      </c>
      <c r="J35" s="1" t="s">
        <v>87</v>
      </c>
      <c r="K35" s="1">
        <f>10/68*100</f>
        <v>14.705882352941178</v>
      </c>
      <c r="L35" s="1" t="s">
        <v>88</v>
      </c>
      <c r="M35" s="4" t="s">
        <v>19</v>
      </c>
      <c r="N35" s="4" t="s">
        <v>33</v>
      </c>
      <c r="O35" s="1">
        <v>18428385925</v>
      </c>
      <c r="P35" s="19" t="s">
        <v>425</v>
      </c>
      <c r="Q35" s="9" t="s">
        <v>25</v>
      </c>
      <c r="R35" s="9" t="s">
        <v>25</v>
      </c>
      <c r="S35" s="9" t="s">
        <v>89</v>
      </c>
    </row>
    <row r="36" spans="1:20">
      <c r="A36" s="33">
        <v>35</v>
      </c>
      <c r="B36" s="5" t="s">
        <v>262</v>
      </c>
      <c r="C36" s="4" t="s">
        <v>11</v>
      </c>
      <c r="D36" s="4" t="s">
        <v>404</v>
      </c>
      <c r="E36" s="15" t="s">
        <v>492</v>
      </c>
      <c r="F36" s="4" t="s">
        <v>72</v>
      </c>
      <c r="G36" s="4" t="s">
        <v>263</v>
      </c>
      <c r="H36" s="4" t="s">
        <v>30</v>
      </c>
      <c r="I36" s="4" t="s">
        <v>15</v>
      </c>
      <c r="J36" s="4" t="s">
        <v>264</v>
      </c>
      <c r="K36" s="4">
        <f>19/100*100</f>
        <v>19</v>
      </c>
      <c r="L36" s="1" t="s">
        <v>265</v>
      </c>
      <c r="M36" s="4" t="s">
        <v>207</v>
      </c>
      <c r="N36" s="4" t="s">
        <v>33</v>
      </c>
      <c r="O36" s="1">
        <v>17854269570</v>
      </c>
      <c r="P36" s="19" t="s">
        <v>493</v>
      </c>
      <c r="Q36" s="9" t="s">
        <v>266</v>
      </c>
      <c r="R36" s="9" t="s">
        <v>25</v>
      </c>
      <c r="S36" s="9" t="s">
        <v>267</v>
      </c>
    </row>
    <row r="37" spans="1:20">
      <c r="A37" s="33">
        <v>36</v>
      </c>
      <c r="B37" s="5" t="s">
        <v>219</v>
      </c>
      <c r="C37" s="4" t="s">
        <v>38</v>
      </c>
      <c r="D37" s="4" t="s">
        <v>404</v>
      </c>
      <c r="E37" s="15" t="s">
        <v>473</v>
      </c>
      <c r="F37" s="4" t="s">
        <v>72</v>
      </c>
      <c r="G37" s="4" t="s">
        <v>13</v>
      </c>
      <c r="H37" s="4" t="s">
        <v>117</v>
      </c>
      <c r="I37" s="4" t="s">
        <v>154</v>
      </c>
      <c r="J37" s="1" t="s">
        <v>220</v>
      </c>
      <c r="K37" s="1">
        <f>38/189*100</f>
        <v>20.105820105820104</v>
      </c>
      <c r="L37" s="1" t="s">
        <v>221</v>
      </c>
      <c r="M37" s="4" t="s">
        <v>207</v>
      </c>
      <c r="N37" s="4" t="s">
        <v>25</v>
      </c>
      <c r="O37" s="1">
        <v>15310426171</v>
      </c>
      <c r="P37" s="19" t="s">
        <v>474</v>
      </c>
      <c r="Q37" s="8" t="s">
        <v>475</v>
      </c>
      <c r="R37" s="9" t="s">
        <v>25</v>
      </c>
      <c r="S37" s="9" t="s">
        <v>224</v>
      </c>
    </row>
    <row r="38" spans="1:20">
      <c r="A38" s="33">
        <v>37</v>
      </c>
      <c r="B38" s="5" t="s">
        <v>194</v>
      </c>
      <c r="C38" s="4" t="s">
        <v>37</v>
      </c>
      <c r="D38" s="4" t="s">
        <v>404</v>
      </c>
      <c r="E38" s="15" t="s">
        <v>461</v>
      </c>
      <c r="F38" s="4" t="s">
        <v>72</v>
      </c>
      <c r="G38" s="4" t="s">
        <v>195</v>
      </c>
      <c r="H38" s="4" t="s">
        <v>196</v>
      </c>
      <c r="I38" s="4" t="s">
        <v>134</v>
      </c>
      <c r="J38" s="1" t="s">
        <v>197</v>
      </c>
      <c r="K38" s="1">
        <f>40/113*100</f>
        <v>35.398230088495573</v>
      </c>
      <c r="L38" s="4" t="s">
        <v>201</v>
      </c>
      <c r="M38" s="34" t="s">
        <v>19</v>
      </c>
      <c r="N38" s="4" t="s">
        <v>33</v>
      </c>
      <c r="O38" s="1">
        <v>15071479272</v>
      </c>
      <c r="P38" s="4" t="s">
        <v>462</v>
      </c>
      <c r="Q38" s="9" t="s">
        <v>198</v>
      </c>
      <c r="R38" s="9" t="s">
        <v>25</v>
      </c>
      <c r="S38" s="9" t="s">
        <v>25</v>
      </c>
    </row>
    <row r="39" spans="1:20" ht="28.8">
      <c r="A39" s="33">
        <v>38</v>
      </c>
      <c r="B39" s="6" t="s">
        <v>52</v>
      </c>
      <c r="C39" s="10" t="s">
        <v>11</v>
      </c>
      <c r="D39" s="4" t="s">
        <v>404</v>
      </c>
      <c r="E39" s="14" t="s">
        <v>411</v>
      </c>
      <c r="F39" s="36" t="s">
        <v>27</v>
      </c>
      <c r="G39" s="4" t="s">
        <v>53</v>
      </c>
      <c r="H39" s="10" t="s">
        <v>60</v>
      </c>
      <c r="I39" s="37" t="s">
        <v>322</v>
      </c>
      <c r="J39" s="4" t="s">
        <v>50</v>
      </c>
      <c r="K39" s="4">
        <f>20/56*100</f>
        <v>35.714285714285715</v>
      </c>
      <c r="L39" s="38" t="s">
        <v>525</v>
      </c>
      <c r="M39" s="4" t="s">
        <v>20</v>
      </c>
      <c r="N39" s="4" t="s">
        <v>25</v>
      </c>
      <c r="O39" s="38">
        <v>18562175876</v>
      </c>
      <c r="P39" s="29" t="s">
        <v>412</v>
      </c>
      <c r="Q39" s="8" t="s">
        <v>47</v>
      </c>
      <c r="R39" s="9" t="s">
        <v>49</v>
      </c>
      <c r="S39" s="30" t="s">
        <v>48</v>
      </c>
    </row>
    <row r="40" spans="1:20">
      <c r="A40" s="33">
        <v>39</v>
      </c>
      <c r="B40" s="5" t="s">
        <v>310</v>
      </c>
      <c r="C40" s="4" t="s">
        <v>129</v>
      </c>
      <c r="D40" s="4" t="s">
        <v>514</v>
      </c>
      <c r="E40" s="15" t="s">
        <v>512</v>
      </c>
      <c r="F40" s="4" t="s">
        <v>72</v>
      </c>
      <c r="G40" s="4" t="s">
        <v>185</v>
      </c>
      <c r="H40" s="4" t="s">
        <v>166</v>
      </c>
      <c r="I40" s="4" t="s">
        <v>15</v>
      </c>
      <c r="J40" s="3" t="s">
        <v>311</v>
      </c>
      <c r="K40" s="22">
        <v>38.095238094999999</v>
      </c>
      <c r="L40" s="4" t="s">
        <v>81</v>
      </c>
      <c r="M40" s="4" t="s">
        <v>20</v>
      </c>
      <c r="N40" s="4" t="s">
        <v>33</v>
      </c>
      <c r="O40" s="4">
        <v>13244559215</v>
      </c>
      <c r="P40" s="4" t="s">
        <v>513</v>
      </c>
      <c r="Q40" s="9" t="s">
        <v>25</v>
      </c>
      <c r="R40" s="9" t="s">
        <v>25</v>
      </c>
      <c r="S40" s="8" t="s">
        <v>312</v>
      </c>
    </row>
    <row r="41" spans="1:20">
      <c r="A41" s="33">
        <v>40</v>
      </c>
      <c r="B41" s="5" t="s">
        <v>281</v>
      </c>
      <c r="C41" s="4" t="s">
        <v>11</v>
      </c>
      <c r="D41" s="4" t="s">
        <v>404</v>
      </c>
      <c r="E41" s="15" t="s">
        <v>501</v>
      </c>
      <c r="F41" s="4" t="s">
        <v>72</v>
      </c>
      <c r="G41" s="4" t="s">
        <v>282</v>
      </c>
      <c r="H41" s="10" t="s">
        <v>60</v>
      </c>
      <c r="I41" s="4" t="s">
        <v>283</v>
      </c>
      <c r="J41" s="4" t="s">
        <v>284</v>
      </c>
      <c r="K41" s="4">
        <f>17/37*100</f>
        <v>45.945945945945951</v>
      </c>
      <c r="L41" s="1" t="s">
        <v>285</v>
      </c>
      <c r="M41" s="4" t="s">
        <v>207</v>
      </c>
      <c r="N41" s="4" t="s">
        <v>33</v>
      </c>
      <c r="O41" s="1">
        <v>13231195595</v>
      </c>
      <c r="P41" s="19" t="s">
        <v>502</v>
      </c>
      <c r="Q41" s="8" t="s">
        <v>286</v>
      </c>
      <c r="R41" s="8" t="s">
        <v>287</v>
      </c>
      <c r="S41" s="8" t="s">
        <v>288</v>
      </c>
    </row>
    <row r="42" spans="1:20">
      <c r="A42" s="33">
        <v>54</v>
      </c>
      <c r="B42" s="5" t="s">
        <v>58</v>
      </c>
      <c r="C42" s="10" t="s">
        <v>11</v>
      </c>
      <c r="D42" s="4" t="s">
        <v>404</v>
      </c>
      <c r="E42" s="14" t="s">
        <v>415</v>
      </c>
      <c r="F42" s="4" t="s">
        <v>28</v>
      </c>
      <c r="G42" s="4" t="s">
        <v>59</v>
      </c>
      <c r="H42" s="10" t="s">
        <v>60</v>
      </c>
      <c r="I42" s="4" t="s">
        <v>61</v>
      </c>
      <c r="J42" s="4" t="s">
        <v>63</v>
      </c>
      <c r="K42" s="4">
        <f>1/45*100</f>
        <v>2.2222222222222223</v>
      </c>
      <c r="L42" s="4" t="s">
        <v>62</v>
      </c>
      <c r="M42" s="4" t="s">
        <v>64</v>
      </c>
      <c r="N42" s="4" t="s">
        <v>33</v>
      </c>
      <c r="O42" s="4">
        <v>15127805208</v>
      </c>
      <c r="P42" s="17" t="s">
        <v>416</v>
      </c>
      <c r="Q42" s="9" t="s">
        <v>353</v>
      </c>
      <c r="R42" s="9" t="s">
        <v>354</v>
      </c>
      <c r="S42" s="9" t="s">
        <v>355</v>
      </c>
    </row>
    <row r="43" spans="1:20">
      <c r="A43" s="33">
        <v>45</v>
      </c>
      <c r="B43" s="5" t="s">
        <v>178</v>
      </c>
      <c r="C43" s="4" t="s">
        <v>129</v>
      </c>
      <c r="D43" s="4" t="s">
        <v>404</v>
      </c>
      <c r="E43" s="15" t="s">
        <v>455</v>
      </c>
      <c r="F43" s="4" t="s">
        <v>72</v>
      </c>
      <c r="G43" s="4" t="s">
        <v>180</v>
      </c>
      <c r="H43" s="4" t="s">
        <v>179</v>
      </c>
      <c r="I43" s="4" t="s">
        <v>167</v>
      </c>
      <c r="J43" s="1" t="s">
        <v>181</v>
      </c>
      <c r="K43" s="1">
        <f>1/41*100</f>
        <v>2.4390243902439024</v>
      </c>
      <c r="L43" s="1" t="s">
        <v>182</v>
      </c>
      <c r="M43" s="34" t="s">
        <v>183</v>
      </c>
      <c r="N43" s="4" t="s">
        <v>33</v>
      </c>
      <c r="O43" s="1">
        <v>15708915601</v>
      </c>
      <c r="P43" s="19" t="s">
        <v>456</v>
      </c>
      <c r="Q43" s="9" t="s">
        <v>365</v>
      </c>
      <c r="R43" s="9" t="s">
        <v>25</v>
      </c>
      <c r="S43" s="9" t="s">
        <v>366</v>
      </c>
    </row>
    <row r="44" spans="1:20">
      <c r="A44" s="33">
        <v>44</v>
      </c>
      <c r="B44" s="5" t="s">
        <v>268</v>
      </c>
      <c r="C44" s="4" t="s">
        <v>38</v>
      </c>
      <c r="D44" s="4" t="s">
        <v>494</v>
      </c>
      <c r="E44" s="15" t="s">
        <v>495</v>
      </c>
      <c r="F44" s="4" t="s">
        <v>27</v>
      </c>
      <c r="G44" s="4" t="s">
        <v>185</v>
      </c>
      <c r="H44" s="4" t="s">
        <v>166</v>
      </c>
      <c r="I44" s="4" t="s">
        <v>148</v>
      </c>
      <c r="J44" s="4" t="s">
        <v>269</v>
      </c>
      <c r="K44" s="4">
        <f>37/134*100</f>
        <v>27.611940298507463</v>
      </c>
      <c r="L44" s="1" t="s">
        <v>270</v>
      </c>
      <c r="M44" s="4" t="s">
        <v>271</v>
      </c>
      <c r="N44" s="4" t="s">
        <v>33</v>
      </c>
      <c r="O44" s="1">
        <v>18846821817</v>
      </c>
      <c r="P44" s="19" t="s">
        <v>496</v>
      </c>
      <c r="Q44" s="9" t="s">
        <v>386</v>
      </c>
      <c r="R44" s="9" t="s">
        <v>387</v>
      </c>
      <c r="S44" s="9" t="s">
        <v>388</v>
      </c>
    </row>
    <row r="45" spans="1:20">
      <c r="A45" s="33">
        <v>56</v>
      </c>
      <c r="B45" s="5" t="s">
        <v>259</v>
      </c>
      <c r="C45" s="4" t="s">
        <v>37</v>
      </c>
      <c r="D45" s="4" t="s">
        <v>404</v>
      </c>
      <c r="E45" s="15" t="s">
        <v>490</v>
      </c>
      <c r="F45" s="4" t="s">
        <v>340</v>
      </c>
      <c r="G45" s="4" t="s">
        <v>341</v>
      </c>
      <c r="H45" s="4" t="s">
        <v>179</v>
      </c>
      <c r="I45" s="4" t="s">
        <v>342</v>
      </c>
      <c r="J45" s="4" t="s">
        <v>343</v>
      </c>
      <c r="K45" s="4">
        <f>14/24*100</f>
        <v>58.333333333333336</v>
      </c>
      <c r="L45" s="4" t="s">
        <v>303</v>
      </c>
      <c r="M45" s="4" t="s">
        <v>344</v>
      </c>
      <c r="N45" s="4" t="s">
        <v>33</v>
      </c>
      <c r="O45" s="1">
        <v>13337689331</v>
      </c>
      <c r="P45" s="4" t="s">
        <v>491</v>
      </c>
      <c r="Q45" s="8" t="s">
        <v>347</v>
      </c>
      <c r="R45" s="9" t="s">
        <v>348</v>
      </c>
      <c r="S45" s="8" t="s">
        <v>349</v>
      </c>
      <c r="T45" s="4" t="s">
        <v>345</v>
      </c>
    </row>
    <row r="46" spans="1:20">
      <c r="A46" s="33">
        <v>55</v>
      </c>
      <c r="B46" s="5" t="s">
        <v>247</v>
      </c>
      <c r="C46" s="4" t="s">
        <v>37</v>
      </c>
      <c r="D46" s="4" t="s">
        <v>404</v>
      </c>
      <c r="E46" s="15" t="s">
        <v>486</v>
      </c>
      <c r="F46" s="4" t="s">
        <v>72</v>
      </c>
      <c r="G46" s="4" t="s">
        <v>180</v>
      </c>
      <c r="H46" s="4" t="s">
        <v>248</v>
      </c>
      <c r="I46" s="4" t="s">
        <v>41</v>
      </c>
      <c r="J46" s="1" t="s">
        <v>249</v>
      </c>
      <c r="K46" s="1">
        <f>20/24*100</f>
        <v>83.333333333333343</v>
      </c>
      <c r="L46" s="1" t="s">
        <v>250</v>
      </c>
      <c r="M46" s="1" t="s">
        <v>251</v>
      </c>
      <c r="N46" s="4" t="s">
        <v>25</v>
      </c>
      <c r="O46" s="1">
        <v>15501719782</v>
      </c>
      <c r="P46" s="19" t="s">
        <v>487</v>
      </c>
      <c r="Q46" s="8" t="s">
        <v>252</v>
      </c>
      <c r="R46" s="9" t="s">
        <v>25</v>
      </c>
      <c r="S46" s="8" t="s">
        <v>253</v>
      </c>
    </row>
    <row r="47" spans="1:20">
      <c r="A47" s="33">
        <v>41</v>
      </c>
      <c r="B47" s="5" t="s">
        <v>65</v>
      </c>
      <c r="C47" s="10" t="s">
        <v>11</v>
      </c>
      <c r="D47" s="4" t="s">
        <v>404</v>
      </c>
      <c r="E47" s="14" t="s">
        <v>417</v>
      </c>
      <c r="F47" s="4" t="s">
        <v>12</v>
      </c>
      <c r="G47" s="4" t="s">
        <v>66</v>
      </c>
      <c r="H47" s="10" t="s">
        <v>67</v>
      </c>
      <c r="I47" s="10" t="s">
        <v>68</v>
      </c>
      <c r="J47" s="10" t="s">
        <v>69</v>
      </c>
      <c r="K47" s="10">
        <f>3/90*100</f>
        <v>3.3333333333333335</v>
      </c>
      <c r="L47" s="10" t="s">
        <v>70</v>
      </c>
      <c r="M47" s="4" t="s">
        <v>25</v>
      </c>
      <c r="N47" s="4" t="s">
        <v>33</v>
      </c>
      <c r="O47" s="10">
        <v>13309464420</v>
      </c>
      <c r="P47" s="18" t="s">
        <v>418</v>
      </c>
      <c r="Q47" s="9" t="s">
        <v>25</v>
      </c>
      <c r="R47" s="9" t="s">
        <v>25</v>
      </c>
      <c r="S47" s="9" t="s">
        <v>356</v>
      </c>
    </row>
    <row r="48" spans="1:20">
      <c r="A48" s="33">
        <v>42</v>
      </c>
      <c r="B48" s="5" t="s">
        <v>26</v>
      </c>
      <c r="C48" s="4" t="s">
        <v>11</v>
      </c>
      <c r="D48" s="4" t="s">
        <v>404</v>
      </c>
      <c r="E48" s="15" t="s">
        <v>407</v>
      </c>
      <c r="F48" s="4" t="s">
        <v>28</v>
      </c>
      <c r="G48" s="4" t="s">
        <v>29</v>
      </c>
      <c r="H48" s="4" t="s">
        <v>30</v>
      </c>
      <c r="I48" s="4" t="s">
        <v>15</v>
      </c>
      <c r="J48" s="4" t="s">
        <v>31</v>
      </c>
      <c r="K48" s="4">
        <f>18/121*100</f>
        <v>14.87603305785124</v>
      </c>
      <c r="L48" s="4" t="s">
        <v>32</v>
      </c>
      <c r="M48" s="4" t="s">
        <v>25</v>
      </c>
      <c r="N48" s="4" t="s">
        <v>33</v>
      </c>
      <c r="O48" s="4">
        <v>17303566100</v>
      </c>
      <c r="P48" s="17" t="s">
        <v>408</v>
      </c>
      <c r="Q48" s="9" t="s">
        <v>350</v>
      </c>
      <c r="R48" s="9" t="s">
        <v>34</v>
      </c>
      <c r="S48" s="9" t="s">
        <v>35</v>
      </c>
    </row>
    <row r="49" spans="1:20">
      <c r="A49" s="33">
        <v>46</v>
      </c>
      <c r="B49" s="5" t="s">
        <v>171</v>
      </c>
      <c r="C49" s="4" t="s">
        <v>37</v>
      </c>
      <c r="D49" s="4" t="s">
        <v>404</v>
      </c>
      <c r="E49" s="15" t="s">
        <v>453</v>
      </c>
      <c r="F49" s="4" t="s">
        <v>12</v>
      </c>
      <c r="G49" s="4" t="s">
        <v>172</v>
      </c>
      <c r="H49" s="4" t="s">
        <v>173</v>
      </c>
      <c r="I49" s="4" t="s">
        <v>167</v>
      </c>
      <c r="J49" s="1" t="s">
        <v>174</v>
      </c>
      <c r="K49" s="1">
        <f>11/61*100</f>
        <v>18.032786885245901</v>
      </c>
      <c r="L49" s="4" t="s">
        <v>175</v>
      </c>
      <c r="M49" s="4" t="s">
        <v>100</v>
      </c>
      <c r="N49" s="4" t="s">
        <v>33</v>
      </c>
      <c r="O49" s="1">
        <v>15277099804</v>
      </c>
      <c r="P49" s="19" t="s">
        <v>454</v>
      </c>
      <c r="Q49" s="9" t="s">
        <v>176</v>
      </c>
      <c r="R49" s="9" t="s">
        <v>25</v>
      </c>
      <c r="S49" s="8" t="s">
        <v>177</v>
      </c>
    </row>
    <row r="50" spans="1:20">
      <c r="A50" s="33">
        <v>47</v>
      </c>
      <c r="B50" s="5" t="s">
        <v>304</v>
      </c>
      <c r="C50" s="4" t="s">
        <v>129</v>
      </c>
      <c r="D50" s="4" t="s">
        <v>509</v>
      </c>
      <c r="E50" s="15" t="s">
        <v>510</v>
      </c>
      <c r="F50" s="4" t="s">
        <v>27</v>
      </c>
      <c r="G50" s="4" t="s">
        <v>185</v>
      </c>
      <c r="H50" s="10" t="s">
        <v>305</v>
      </c>
      <c r="I50" s="10" t="s">
        <v>116</v>
      </c>
      <c r="J50" s="10" t="s">
        <v>306</v>
      </c>
      <c r="K50" s="10">
        <f>27/138*100</f>
        <v>19.565217391304348</v>
      </c>
      <c r="L50" s="4" t="s">
        <v>330</v>
      </c>
      <c r="M50" s="4" t="s">
        <v>100</v>
      </c>
      <c r="N50" s="4" t="s">
        <v>25</v>
      </c>
      <c r="O50" s="4">
        <v>15776656445</v>
      </c>
      <c r="P50" s="17" t="s">
        <v>511</v>
      </c>
      <c r="Q50" s="8" t="s">
        <v>307</v>
      </c>
      <c r="R50" s="9" t="s">
        <v>308</v>
      </c>
      <c r="S50" s="8" t="s">
        <v>309</v>
      </c>
    </row>
    <row r="51" spans="1:20" s="31" customFormat="1">
      <c r="A51" s="33">
        <v>48</v>
      </c>
      <c r="B51" s="5" t="s">
        <v>123</v>
      </c>
      <c r="C51" s="34" t="s">
        <v>11</v>
      </c>
      <c r="D51" s="4" t="s">
        <v>404</v>
      </c>
      <c r="E51" s="35" t="s">
        <v>436</v>
      </c>
      <c r="F51" s="4" t="s">
        <v>12</v>
      </c>
      <c r="G51" s="4" t="s">
        <v>124</v>
      </c>
      <c r="H51" s="10" t="s">
        <v>60</v>
      </c>
      <c r="I51" s="4" t="s">
        <v>61</v>
      </c>
      <c r="J51" s="3" t="s">
        <v>125</v>
      </c>
      <c r="K51" s="22">
        <v>24</v>
      </c>
      <c r="L51" s="1" t="s">
        <v>126</v>
      </c>
      <c r="M51" s="4" t="s">
        <v>100</v>
      </c>
      <c r="N51" s="4" t="s">
        <v>33</v>
      </c>
      <c r="O51" s="1">
        <v>18134285219</v>
      </c>
      <c r="P51" s="19" t="s">
        <v>437</v>
      </c>
      <c r="Q51" s="9" t="s">
        <v>360</v>
      </c>
      <c r="R51" s="9" t="s">
        <v>25</v>
      </c>
      <c r="S51" s="8" t="s">
        <v>127</v>
      </c>
      <c r="T51" s="4"/>
    </row>
    <row r="52" spans="1:20">
      <c r="A52" s="33">
        <v>49</v>
      </c>
      <c r="B52" s="5" t="s">
        <v>147</v>
      </c>
      <c r="C52" s="4" t="s">
        <v>129</v>
      </c>
      <c r="D52" s="4" t="s">
        <v>404</v>
      </c>
      <c r="E52" s="15" t="s">
        <v>444</v>
      </c>
      <c r="F52" s="4" t="s">
        <v>72</v>
      </c>
      <c r="G52" s="4" t="s">
        <v>110</v>
      </c>
      <c r="H52" s="4" t="s">
        <v>30</v>
      </c>
      <c r="I52" s="4" t="s">
        <v>148</v>
      </c>
      <c r="J52" s="1" t="s">
        <v>149</v>
      </c>
      <c r="K52" s="1">
        <f>40/134*100</f>
        <v>29.850746268656714</v>
      </c>
      <c r="L52" s="1" t="s">
        <v>150</v>
      </c>
      <c r="M52" s="4" t="s">
        <v>100</v>
      </c>
      <c r="N52" s="4" t="s">
        <v>33</v>
      </c>
      <c r="O52" s="1">
        <v>13149609527</v>
      </c>
      <c r="P52" s="19" t="s">
        <v>445</v>
      </c>
      <c r="Q52" s="9" t="s">
        <v>364</v>
      </c>
      <c r="R52" s="9" t="s">
        <v>25</v>
      </c>
      <c r="S52" s="9" t="s">
        <v>151</v>
      </c>
    </row>
    <row r="53" spans="1:20">
      <c r="A53" s="33">
        <v>50</v>
      </c>
      <c r="B53" s="5" t="s">
        <v>95</v>
      </c>
      <c r="C53" s="4" t="s">
        <v>11</v>
      </c>
      <c r="D53" s="4" t="s">
        <v>404</v>
      </c>
      <c r="E53" s="15" t="s">
        <v>428</v>
      </c>
      <c r="F53" s="4" t="s">
        <v>72</v>
      </c>
      <c r="G53" s="4" t="s">
        <v>29</v>
      </c>
      <c r="H53" s="4" t="s">
        <v>97</v>
      </c>
      <c r="I53" s="10" t="s">
        <v>96</v>
      </c>
      <c r="J53" s="1" t="s">
        <v>99</v>
      </c>
      <c r="K53" s="1">
        <f>80/222*100</f>
        <v>36.036036036036037</v>
      </c>
      <c r="L53" s="4" t="s">
        <v>98</v>
      </c>
      <c r="M53" s="4" t="s">
        <v>100</v>
      </c>
      <c r="N53" s="4" t="s">
        <v>33</v>
      </c>
      <c r="O53" s="1">
        <v>13649212631</v>
      </c>
      <c r="P53" s="19" t="s">
        <v>429</v>
      </c>
      <c r="Q53" s="9" t="s">
        <v>358</v>
      </c>
      <c r="R53" s="8" t="s">
        <v>101</v>
      </c>
      <c r="S53" s="9" t="s">
        <v>359</v>
      </c>
    </row>
    <row r="54" spans="1:20">
      <c r="A54" s="33">
        <v>51</v>
      </c>
      <c r="B54" s="5" t="s">
        <v>332</v>
      </c>
      <c r="C54" s="4" t="s">
        <v>37</v>
      </c>
      <c r="D54" s="4" t="s">
        <v>514</v>
      </c>
      <c r="E54" s="15" t="s">
        <v>520</v>
      </c>
      <c r="F54" s="4" t="s">
        <v>72</v>
      </c>
      <c r="G54" s="4" t="s">
        <v>333</v>
      </c>
      <c r="H54" s="4" t="s">
        <v>334</v>
      </c>
      <c r="I54" s="4" t="s">
        <v>335</v>
      </c>
      <c r="J54" s="3" t="s">
        <v>336</v>
      </c>
      <c r="K54" s="22">
        <v>42.105263158</v>
      </c>
      <c r="L54" s="4" t="s">
        <v>337</v>
      </c>
      <c r="M54" s="4" t="s">
        <v>100</v>
      </c>
      <c r="N54" s="4" t="s">
        <v>33</v>
      </c>
      <c r="O54" s="4">
        <v>13937339242</v>
      </c>
      <c r="P54" s="17" t="s">
        <v>521</v>
      </c>
      <c r="Q54" s="8" t="s">
        <v>346</v>
      </c>
      <c r="R54" s="8" t="s">
        <v>338</v>
      </c>
      <c r="S54" s="8" t="s">
        <v>339</v>
      </c>
    </row>
    <row r="55" spans="1:20">
      <c r="A55" s="33">
        <v>52</v>
      </c>
      <c r="B55" s="5" t="s">
        <v>299</v>
      </c>
      <c r="C55" s="4" t="s">
        <v>129</v>
      </c>
      <c r="D55" s="4" t="s">
        <v>404</v>
      </c>
      <c r="E55" s="15" t="s">
        <v>507</v>
      </c>
      <c r="F55" s="4" t="s">
        <v>72</v>
      </c>
      <c r="G55" s="4" t="s">
        <v>300</v>
      </c>
      <c r="H55" s="10" t="s">
        <v>301</v>
      </c>
      <c r="I55" s="4" t="s">
        <v>41</v>
      </c>
      <c r="J55" s="4" t="s">
        <v>302</v>
      </c>
      <c r="K55" s="4">
        <f>67/131*100</f>
        <v>51.145038167938928</v>
      </c>
      <c r="L55" s="1" t="s">
        <v>303</v>
      </c>
      <c r="M55" s="4" t="s">
        <v>100</v>
      </c>
      <c r="N55" s="4" t="s">
        <v>33</v>
      </c>
      <c r="O55" s="1">
        <v>15383654429</v>
      </c>
      <c r="P55" s="19" t="s">
        <v>508</v>
      </c>
      <c r="Q55" s="9" t="s">
        <v>394</v>
      </c>
      <c r="R55" s="9" t="s">
        <v>25</v>
      </c>
      <c r="S55" s="9" t="s">
        <v>393</v>
      </c>
    </row>
    <row r="56" spans="1:20">
      <c r="A56" s="33">
        <v>43</v>
      </c>
      <c r="B56" s="5" t="s">
        <v>36</v>
      </c>
      <c r="C56" s="4" t="s">
        <v>38</v>
      </c>
      <c r="D56" s="4" t="s">
        <v>404</v>
      </c>
      <c r="E56" s="15" t="s">
        <v>409</v>
      </c>
      <c r="F56" s="4" t="s">
        <v>73</v>
      </c>
      <c r="G56" s="4" t="s">
        <v>39</v>
      </c>
      <c r="H56" s="4" t="s">
        <v>40</v>
      </c>
      <c r="I56" s="4" t="s">
        <v>42</v>
      </c>
      <c r="J56" s="4" t="s">
        <v>43</v>
      </c>
      <c r="K56" s="4">
        <f>29/42*100</f>
        <v>69.047619047619051</v>
      </c>
      <c r="L56" s="4" t="s">
        <v>44</v>
      </c>
      <c r="M56" s="4" t="s">
        <v>25</v>
      </c>
      <c r="N56" s="4" t="s">
        <v>33</v>
      </c>
      <c r="O56" s="4">
        <v>15797693818</v>
      </c>
      <c r="P56" s="17" t="s">
        <v>410</v>
      </c>
      <c r="Q56" s="9" t="s">
        <v>45</v>
      </c>
      <c r="R56" s="9" t="s">
        <v>25</v>
      </c>
      <c r="S56" s="9" t="s">
        <v>46</v>
      </c>
    </row>
    <row r="57" spans="1:20">
      <c r="A57" s="33">
        <v>53</v>
      </c>
      <c r="B57" s="5" t="s">
        <v>90</v>
      </c>
      <c r="C57" s="4" t="s">
        <v>11</v>
      </c>
      <c r="D57" s="4" t="s">
        <v>404</v>
      </c>
      <c r="E57" s="15" t="s">
        <v>426</v>
      </c>
      <c r="F57" s="4" t="s">
        <v>72</v>
      </c>
      <c r="G57" s="4" t="s">
        <v>92</v>
      </c>
      <c r="H57" s="4" t="s">
        <v>30</v>
      </c>
      <c r="I57" s="10" t="s">
        <v>111</v>
      </c>
      <c r="J57" s="1" t="s">
        <v>93</v>
      </c>
      <c r="K57" s="1">
        <f>44/55*100</f>
        <v>80</v>
      </c>
      <c r="L57" s="4" t="s">
        <v>44</v>
      </c>
      <c r="M57" s="4" t="s">
        <v>100</v>
      </c>
      <c r="N57" s="4" t="s">
        <v>33</v>
      </c>
      <c r="O57" s="1">
        <v>13592601350</v>
      </c>
      <c r="P57" s="19" t="s">
        <v>427</v>
      </c>
      <c r="Q57" s="9" t="s">
        <v>25</v>
      </c>
      <c r="R57" s="9" t="s">
        <v>25</v>
      </c>
      <c r="S57" s="9" t="s">
        <v>94</v>
      </c>
    </row>
    <row r="58" spans="1:20" s="24" customFormat="1">
      <c r="A58" s="39">
        <v>57</v>
      </c>
      <c r="B58" s="13" t="s">
        <v>261</v>
      </c>
      <c r="C58" s="11" t="s">
        <v>260</v>
      </c>
      <c r="D58" s="11"/>
      <c r="E58" s="16"/>
      <c r="F58" s="11"/>
      <c r="G58" s="11"/>
      <c r="H58" s="11"/>
      <c r="I58" s="11"/>
      <c r="J58" s="11"/>
      <c r="K58" s="11"/>
      <c r="L58" s="11"/>
      <c r="M58" s="11"/>
      <c r="N58" s="11"/>
      <c r="O58" s="11"/>
      <c r="P58" s="11"/>
      <c r="Q58" s="12"/>
      <c r="R58" s="12"/>
      <c r="S58" s="12"/>
      <c r="T58" s="11"/>
    </row>
    <row r="59" spans="1:20" s="24" customFormat="1">
      <c r="A59" s="39">
        <v>58</v>
      </c>
      <c r="B59" s="40" t="s">
        <v>527</v>
      </c>
      <c r="C59" s="24" t="s">
        <v>528</v>
      </c>
      <c r="Q59" s="25"/>
      <c r="R59" s="25"/>
      <c r="S59" s="25"/>
    </row>
  </sheetData>
  <sortState ref="A2:T41">
    <sortCondition ref="K2:K41"/>
    <sortCondition descending="1" ref="M2:M41"/>
  </sortState>
  <phoneticPr fontId="1" type="noConversion"/>
  <hyperlinks>
    <hyperlink ref="P27" r:id="rId1"/>
    <hyperlink ref="P48" r:id="rId2"/>
    <hyperlink ref="P56" r:id="rId3"/>
    <hyperlink ref="P39" r:id="rId4"/>
    <hyperlink ref="P4" r:id="rId5"/>
    <hyperlink ref="P42" r:id="rId6"/>
    <hyperlink ref="P47" r:id="rId7"/>
    <hyperlink ref="P23" r:id="rId8"/>
    <hyperlink ref="P35" r:id="rId9"/>
    <hyperlink ref="P57" r:id="rId10"/>
    <hyperlink ref="P53" r:id="rId11"/>
    <hyperlink ref="P21" r:id="rId12"/>
    <hyperlink ref="P15" r:id="rId13"/>
    <hyperlink ref="P3" r:id="rId14"/>
    <hyperlink ref="P51" r:id="rId15"/>
    <hyperlink ref="P10" r:id="rId16"/>
    <hyperlink ref="P17" r:id="rId17"/>
    <hyperlink ref="P31" r:id="rId18"/>
    <hyperlink ref="P52" r:id="rId19"/>
    <hyperlink ref="P49" r:id="rId20"/>
    <hyperlink ref="P43" r:id="rId21"/>
    <hyperlink ref="P34" r:id="rId22"/>
    <hyperlink ref="P5" r:id="rId23"/>
    <hyperlink ref="P30" r:id="rId24"/>
    <hyperlink ref="P29" r:id="rId25"/>
    <hyperlink ref="P16" r:id="rId26"/>
    <hyperlink ref="P7" r:id="rId27"/>
    <hyperlink ref="P18" r:id="rId28"/>
    <hyperlink ref="P37" r:id="rId29"/>
    <hyperlink ref="P24" r:id="rId30"/>
    <hyperlink ref="P28" r:id="rId31"/>
    <hyperlink ref="P11" r:id="rId32"/>
    <hyperlink ref="P22" r:id="rId33"/>
    <hyperlink ref="P6" r:id="rId34"/>
    <hyperlink ref="P46" r:id="rId35"/>
    <hyperlink ref="P13" r:id="rId36"/>
    <hyperlink ref="P36" r:id="rId37"/>
    <hyperlink ref="P44" r:id="rId38"/>
    <hyperlink ref="P8" r:id="rId39"/>
    <hyperlink ref="P9" r:id="rId40"/>
    <hyperlink ref="P41" r:id="rId41"/>
    <hyperlink ref="P12" r:id="rId42"/>
    <hyperlink ref="P55" r:id="rId43"/>
    <hyperlink ref="P50" r:id="rId44"/>
    <hyperlink ref="P19" r:id="rId45"/>
    <hyperlink ref="P25" r:id="rId46"/>
    <hyperlink ref="P54" r:id="rId47"/>
  </hyperlinks>
  <pageMargins left="0.7" right="0.7" top="0.75" bottom="0.75" header="0.3" footer="0.3"/>
  <pageSetup paperSize="9" orientation="portrait"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zoomScale="85" zoomScaleNormal="85" workbookViewId="0">
      <selection sqref="A1:I28"/>
    </sheetView>
  </sheetViews>
  <sheetFormatPr defaultRowHeight="14.4"/>
  <cols>
    <col min="1" max="1" width="6.5546875" style="33" customWidth="1"/>
    <col min="2" max="2" width="10" style="5" customWidth="1"/>
    <col min="3" max="3" width="7.88671875" style="4" customWidth="1"/>
    <col min="4" max="4" width="4.88671875" style="4" hidden="1" customWidth="1"/>
    <col min="5" max="5" width="19.109375" style="4" hidden="1" customWidth="1"/>
    <col min="6" max="6" width="6.44140625" style="4" hidden="1" customWidth="1"/>
    <col min="7" max="7" width="21.109375" style="4" customWidth="1"/>
    <col min="8" max="8" width="23.44140625" style="4" customWidth="1"/>
    <col min="9" max="9" width="21.6640625" style="4" customWidth="1"/>
    <col min="10" max="10" width="9" style="4"/>
    <col min="11" max="16384" width="8.88671875" style="4"/>
  </cols>
  <sheetData>
    <row r="1" spans="1:9" ht="33" customHeight="1">
      <c r="A1" s="52" t="s">
        <v>539</v>
      </c>
      <c r="B1" s="53"/>
      <c r="C1" s="53"/>
      <c r="D1" s="53"/>
      <c r="E1" s="53"/>
      <c r="F1" s="53"/>
      <c r="G1" s="53"/>
      <c r="H1" s="53"/>
      <c r="I1" s="53"/>
    </row>
    <row r="2" spans="1:9" s="26" customFormat="1" ht="30" customHeight="1">
      <c r="A2" s="42" t="s">
        <v>526</v>
      </c>
      <c r="B2" s="43" t="s">
        <v>0</v>
      </c>
      <c r="C2" s="42" t="s">
        <v>6</v>
      </c>
      <c r="D2" s="42" t="s">
        <v>400</v>
      </c>
      <c r="E2" s="42" t="s">
        <v>401</v>
      </c>
      <c r="F2" s="42" t="s">
        <v>9</v>
      </c>
      <c r="G2" s="42" t="s">
        <v>1</v>
      </c>
      <c r="H2" s="42" t="s">
        <v>7</v>
      </c>
      <c r="I2" s="42" t="s">
        <v>8</v>
      </c>
    </row>
    <row r="3" spans="1:9" ht="30" customHeight="1">
      <c r="A3" s="44">
        <v>1</v>
      </c>
      <c r="B3" s="45" t="s">
        <v>536</v>
      </c>
      <c r="C3" s="44" t="s">
        <v>11</v>
      </c>
      <c r="D3" s="44" t="s">
        <v>404</v>
      </c>
      <c r="E3" s="46" t="s">
        <v>421</v>
      </c>
      <c r="F3" s="44" t="s">
        <v>12</v>
      </c>
      <c r="G3" s="44" t="s">
        <v>79</v>
      </c>
      <c r="H3" s="44" t="s">
        <v>60</v>
      </c>
      <c r="I3" s="44" t="s">
        <v>41</v>
      </c>
    </row>
    <row r="4" spans="1:9" ht="30" customHeight="1">
      <c r="A4" s="44">
        <v>2</v>
      </c>
      <c r="B4" s="45" t="s">
        <v>115</v>
      </c>
      <c r="C4" s="44" t="s">
        <v>37</v>
      </c>
      <c r="D4" s="44" t="s">
        <v>404</v>
      </c>
      <c r="E4" s="46" t="s">
        <v>434</v>
      </c>
      <c r="F4" s="44" t="s">
        <v>27</v>
      </c>
      <c r="G4" s="44" t="s">
        <v>118</v>
      </c>
      <c r="H4" s="44" t="s">
        <v>117</v>
      </c>
      <c r="I4" s="44" t="s">
        <v>116</v>
      </c>
    </row>
    <row r="5" spans="1:9" ht="30" customHeight="1">
      <c r="A5" s="44">
        <v>3</v>
      </c>
      <c r="B5" s="45" t="s">
        <v>54</v>
      </c>
      <c r="C5" s="44" t="s">
        <v>38</v>
      </c>
      <c r="D5" s="44" t="s">
        <v>404</v>
      </c>
      <c r="E5" s="46" t="s">
        <v>413</v>
      </c>
      <c r="F5" s="44" t="s">
        <v>28</v>
      </c>
      <c r="G5" s="44" t="s">
        <v>55</v>
      </c>
      <c r="H5" s="44" t="s">
        <v>30</v>
      </c>
      <c r="I5" s="44" t="s">
        <v>15</v>
      </c>
    </row>
    <row r="6" spans="1:9" ht="30" customHeight="1">
      <c r="A6" s="44">
        <v>4</v>
      </c>
      <c r="B6" s="45" t="s">
        <v>189</v>
      </c>
      <c r="C6" s="44" t="s">
        <v>129</v>
      </c>
      <c r="D6" s="44" t="s">
        <v>404</v>
      </c>
      <c r="E6" s="46" t="s">
        <v>459</v>
      </c>
      <c r="F6" s="44" t="s">
        <v>12</v>
      </c>
      <c r="G6" s="44" t="s">
        <v>59</v>
      </c>
      <c r="H6" s="44" t="s">
        <v>133</v>
      </c>
      <c r="I6" s="44" t="s">
        <v>190</v>
      </c>
    </row>
    <row r="7" spans="1:9" ht="30" customHeight="1">
      <c r="A7" s="44">
        <v>5</v>
      </c>
      <c r="B7" s="45" t="s">
        <v>243</v>
      </c>
      <c r="C7" s="44" t="s">
        <v>38</v>
      </c>
      <c r="D7" s="44" t="s">
        <v>404</v>
      </c>
      <c r="E7" s="46" t="s">
        <v>484</v>
      </c>
      <c r="F7" s="44" t="s">
        <v>12</v>
      </c>
      <c r="G7" s="47" t="s">
        <v>51</v>
      </c>
      <c r="H7" s="47" t="s">
        <v>103</v>
      </c>
      <c r="I7" s="44" t="s">
        <v>244</v>
      </c>
    </row>
    <row r="8" spans="1:9" ht="30" customHeight="1">
      <c r="A8" s="44">
        <v>6</v>
      </c>
      <c r="B8" s="45" t="s">
        <v>210</v>
      </c>
      <c r="C8" s="44" t="s">
        <v>129</v>
      </c>
      <c r="D8" s="44" t="s">
        <v>404</v>
      </c>
      <c r="E8" s="46" t="s">
        <v>469</v>
      </c>
      <c r="F8" s="44" t="s">
        <v>72</v>
      </c>
      <c r="G8" s="44" t="s">
        <v>13</v>
      </c>
      <c r="H8" s="44" t="s">
        <v>211</v>
      </c>
      <c r="I8" s="44" t="s">
        <v>213</v>
      </c>
    </row>
    <row r="9" spans="1:9" ht="30" customHeight="1">
      <c r="A9" s="44">
        <v>7</v>
      </c>
      <c r="B9" s="45" t="s">
        <v>535</v>
      </c>
      <c r="C9" s="44" t="s">
        <v>11</v>
      </c>
      <c r="D9" s="44" t="s">
        <v>404</v>
      </c>
      <c r="E9" s="46" t="s">
        <v>499</v>
      </c>
      <c r="F9" s="44" t="s">
        <v>27</v>
      </c>
      <c r="G9" s="44" t="s">
        <v>84</v>
      </c>
      <c r="H9" s="44" t="s">
        <v>60</v>
      </c>
      <c r="I9" s="44" t="s">
        <v>61</v>
      </c>
    </row>
    <row r="10" spans="1:9" ht="30" customHeight="1">
      <c r="A10" s="44">
        <v>8</v>
      </c>
      <c r="B10" s="45" t="s">
        <v>229</v>
      </c>
      <c r="C10" s="44" t="s">
        <v>11</v>
      </c>
      <c r="D10" s="44" t="s">
        <v>404</v>
      </c>
      <c r="E10" s="46" t="s">
        <v>480</v>
      </c>
      <c r="F10" s="44" t="s">
        <v>72</v>
      </c>
      <c r="G10" s="44" t="s">
        <v>230</v>
      </c>
      <c r="H10" s="44" t="s">
        <v>60</v>
      </c>
      <c r="I10" s="44" t="s">
        <v>61</v>
      </c>
    </row>
    <row r="11" spans="1:9" ht="30" customHeight="1">
      <c r="A11" s="44">
        <v>9</v>
      </c>
      <c r="B11" s="45" t="s">
        <v>109</v>
      </c>
      <c r="C11" s="47" t="s">
        <v>11</v>
      </c>
      <c r="D11" s="44" t="s">
        <v>404</v>
      </c>
      <c r="E11" s="48" t="s">
        <v>432</v>
      </c>
      <c r="F11" s="44" t="s">
        <v>12</v>
      </c>
      <c r="G11" s="44" t="s">
        <v>110</v>
      </c>
      <c r="H11" s="44" t="s">
        <v>30</v>
      </c>
      <c r="I11" s="44" t="s">
        <v>91</v>
      </c>
    </row>
    <row r="12" spans="1:9" ht="30" customHeight="1">
      <c r="A12" s="44">
        <v>10</v>
      </c>
      <c r="B12" s="45" t="s">
        <v>208</v>
      </c>
      <c r="C12" s="44" t="s">
        <v>129</v>
      </c>
      <c r="D12" s="44" t="s">
        <v>404</v>
      </c>
      <c r="E12" s="46" t="s">
        <v>467</v>
      </c>
      <c r="F12" s="44" t="s">
        <v>72</v>
      </c>
      <c r="G12" s="44" t="s">
        <v>124</v>
      </c>
      <c r="H12" s="44" t="s">
        <v>60</v>
      </c>
      <c r="I12" s="44" t="s">
        <v>42</v>
      </c>
    </row>
    <row r="13" spans="1:9" ht="30" customHeight="1">
      <c r="A13" s="44">
        <v>11</v>
      </c>
      <c r="B13" s="45" t="s">
        <v>537</v>
      </c>
      <c r="C13" s="44" t="s">
        <v>129</v>
      </c>
      <c r="D13" s="44" t="s">
        <v>514</v>
      </c>
      <c r="E13" s="46" t="s">
        <v>515</v>
      </c>
      <c r="F13" s="44" t="s">
        <v>72</v>
      </c>
      <c r="G13" s="44" t="s">
        <v>396</v>
      </c>
      <c r="H13" s="44" t="s">
        <v>293</v>
      </c>
      <c r="I13" s="44" t="s">
        <v>15</v>
      </c>
    </row>
    <row r="14" spans="1:9" ht="30" customHeight="1">
      <c r="A14" s="44">
        <v>12</v>
      </c>
      <c r="B14" s="45" t="s">
        <v>222</v>
      </c>
      <c r="C14" s="44" t="s">
        <v>129</v>
      </c>
      <c r="D14" s="44" t="s">
        <v>404</v>
      </c>
      <c r="E14" s="46" t="s">
        <v>476</v>
      </c>
      <c r="F14" s="44" t="s">
        <v>72</v>
      </c>
      <c r="G14" s="44" t="s">
        <v>204</v>
      </c>
      <c r="H14" s="44" t="s">
        <v>60</v>
      </c>
      <c r="I14" s="44" t="s">
        <v>190</v>
      </c>
    </row>
    <row r="15" spans="1:9" ht="30" customHeight="1">
      <c r="A15" s="44">
        <v>13</v>
      </c>
      <c r="B15" s="45" t="s">
        <v>531</v>
      </c>
      <c r="C15" s="44" t="s">
        <v>129</v>
      </c>
      <c r="D15" s="44" t="s">
        <v>404</v>
      </c>
      <c r="E15" s="46" t="s">
        <v>478</v>
      </c>
      <c r="F15" s="44" t="s">
        <v>27</v>
      </c>
      <c r="G15" s="44" t="s">
        <v>29</v>
      </c>
      <c r="H15" s="44" t="s">
        <v>30</v>
      </c>
      <c r="I15" s="44" t="s">
        <v>15</v>
      </c>
    </row>
    <row r="16" spans="1:9" ht="30" customHeight="1">
      <c r="A16" s="44">
        <v>14</v>
      </c>
      <c r="B16" s="45" t="s">
        <v>194</v>
      </c>
      <c r="C16" s="44" t="s">
        <v>37</v>
      </c>
      <c r="D16" s="44" t="s">
        <v>404</v>
      </c>
      <c r="E16" s="46" t="s">
        <v>461</v>
      </c>
      <c r="F16" s="44" t="s">
        <v>72</v>
      </c>
      <c r="G16" s="44" t="s">
        <v>195</v>
      </c>
      <c r="H16" s="44" t="s">
        <v>196</v>
      </c>
      <c r="I16" s="44" t="s">
        <v>134</v>
      </c>
    </row>
    <row r="17" spans="1:9" ht="30" customHeight="1">
      <c r="A17" s="44">
        <v>15</v>
      </c>
      <c r="B17" s="45" t="s">
        <v>281</v>
      </c>
      <c r="C17" s="44" t="s">
        <v>11</v>
      </c>
      <c r="D17" s="44" t="s">
        <v>404</v>
      </c>
      <c r="E17" s="46" t="s">
        <v>501</v>
      </c>
      <c r="F17" s="44" t="s">
        <v>72</v>
      </c>
      <c r="G17" s="44" t="s">
        <v>282</v>
      </c>
      <c r="H17" s="44" t="s">
        <v>60</v>
      </c>
      <c r="I17" s="44" t="s">
        <v>283</v>
      </c>
    </row>
    <row r="18" spans="1:9" ht="30" customHeight="1">
      <c r="A18" s="44">
        <v>16</v>
      </c>
      <c r="B18" s="45" t="s">
        <v>315</v>
      </c>
      <c r="C18" s="44" t="s">
        <v>129</v>
      </c>
      <c r="D18" s="44" t="s">
        <v>509</v>
      </c>
      <c r="E18" s="46" t="s">
        <v>529</v>
      </c>
      <c r="F18" s="44" t="s">
        <v>12</v>
      </c>
      <c r="G18" s="44" t="s">
        <v>59</v>
      </c>
      <c r="H18" s="44" t="s">
        <v>293</v>
      </c>
      <c r="I18" s="44" t="s">
        <v>316</v>
      </c>
    </row>
    <row r="19" spans="1:9" ht="30" customHeight="1">
      <c r="A19" s="44">
        <v>17</v>
      </c>
      <c r="B19" s="45" t="s">
        <v>236</v>
      </c>
      <c r="C19" s="44" t="s">
        <v>11</v>
      </c>
      <c r="D19" s="44" t="s">
        <v>404</v>
      </c>
      <c r="E19" s="46" t="s">
        <v>482</v>
      </c>
      <c r="F19" s="44" t="s">
        <v>72</v>
      </c>
      <c r="G19" s="44" t="s">
        <v>237</v>
      </c>
      <c r="H19" s="44" t="s">
        <v>238</v>
      </c>
      <c r="I19" s="44" t="s">
        <v>41</v>
      </c>
    </row>
    <row r="20" spans="1:9" ht="30" customHeight="1">
      <c r="A20" s="44">
        <v>18</v>
      </c>
      <c r="B20" s="45" t="s">
        <v>319</v>
      </c>
      <c r="C20" s="44" t="s">
        <v>38</v>
      </c>
      <c r="D20" s="44" t="s">
        <v>514</v>
      </c>
      <c r="E20" s="46" t="s">
        <v>518</v>
      </c>
      <c r="F20" s="44" t="s">
        <v>72</v>
      </c>
      <c r="G20" s="44" t="s">
        <v>320</v>
      </c>
      <c r="H20" s="44" t="s">
        <v>321</v>
      </c>
      <c r="I20" s="44" t="s">
        <v>322</v>
      </c>
    </row>
    <row r="21" spans="1:9" ht="30" customHeight="1">
      <c r="A21" s="44">
        <v>19</v>
      </c>
      <c r="B21" s="45" t="s">
        <v>533</v>
      </c>
      <c r="C21" s="44" t="s">
        <v>129</v>
      </c>
      <c r="D21" s="44" t="s">
        <v>404</v>
      </c>
      <c r="E21" s="46" t="s">
        <v>505</v>
      </c>
      <c r="F21" s="44" t="s">
        <v>12</v>
      </c>
      <c r="G21" s="44" t="s">
        <v>538</v>
      </c>
      <c r="H21" s="44" t="s">
        <v>293</v>
      </c>
      <c r="I21" s="44" t="s">
        <v>534</v>
      </c>
    </row>
    <row r="22" spans="1:9" ht="30" customHeight="1">
      <c r="A22" s="44">
        <v>20</v>
      </c>
      <c r="B22" s="45" t="s">
        <v>140</v>
      </c>
      <c r="C22" s="44" t="s">
        <v>37</v>
      </c>
      <c r="D22" s="44" t="s">
        <v>404</v>
      </c>
      <c r="E22" s="46" t="s">
        <v>442</v>
      </c>
      <c r="F22" s="44" t="s">
        <v>141</v>
      </c>
      <c r="G22" s="44" t="s">
        <v>142</v>
      </c>
      <c r="H22" s="44" t="s">
        <v>60</v>
      </c>
      <c r="I22" s="44" t="s">
        <v>61</v>
      </c>
    </row>
    <row r="23" spans="1:9" s="41" customFormat="1" ht="30" customHeight="1">
      <c r="A23" s="44">
        <v>21</v>
      </c>
      <c r="B23" s="49" t="s">
        <v>52</v>
      </c>
      <c r="C23" s="44" t="s">
        <v>11</v>
      </c>
      <c r="D23" s="44" t="s">
        <v>404</v>
      </c>
      <c r="E23" s="46" t="s">
        <v>411</v>
      </c>
      <c r="F23" s="50" t="s">
        <v>27</v>
      </c>
      <c r="G23" s="44" t="s">
        <v>53</v>
      </c>
      <c r="H23" s="44" t="s">
        <v>60</v>
      </c>
      <c r="I23" s="51" t="s">
        <v>322</v>
      </c>
    </row>
    <row r="24" spans="1:9" ht="30" customHeight="1">
      <c r="A24" s="44">
        <v>22</v>
      </c>
      <c r="B24" s="45" t="s">
        <v>58</v>
      </c>
      <c r="C24" s="44" t="s">
        <v>11</v>
      </c>
      <c r="D24" s="44" t="s">
        <v>404</v>
      </c>
      <c r="E24" s="46" t="s">
        <v>415</v>
      </c>
      <c r="F24" s="44" t="s">
        <v>28</v>
      </c>
      <c r="G24" s="44" t="s">
        <v>59</v>
      </c>
      <c r="H24" s="44" t="s">
        <v>60</v>
      </c>
      <c r="I24" s="44" t="s">
        <v>61</v>
      </c>
    </row>
    <row r="25" spans="1:9" ht="30" customHeight="1">
      <c r="A25" s="44">
        <v>23</v>
      </c>
      <c r="B25" s="45" t="s">
        <v>532</v>
      </c>
      <c r="C25" s="44" t="s">
        <v>129</v>
      </c>
      <c r="D25" s="44" t="s">
        <v>404</v>
      </c>
      <c r="E25" s="46" t="s">
        <v>455</v>
      </c>
      <c r="F25" s="44" t="s">
        <v>72</v>
      </c>
      <c r="G25" s="44" t="s">
        <v>180</v>
      </c>
      <c r="H25" s="44" t="s">
        <v>179</v>
      </c>
      <c r="I25" s="44" t="s">
        <v>167</v>
      </c>
    </row>
    <row r="26" spans="1:9" ht="30" customHeight="1">
      <c r="A26" s="44">
        <v>24</v>
      </c>
      <c r="B26" s="45" t="s">
        <v>530</v>
      </c>
      <c r="C26" s="44" t="s">
        <v>38</v>
      </c>
      <c r="D26" s="44" t="s">
        <v>404</v>
      </c>
      <c r="E26" s="46" t="s">
        <v>409</v>
      </c>
      <c r="F26" s="44" t="s">
        <v>73</v>
      </c>
      <c r="G26" s="44" t="s">
        <v>39</v>
      </c>
      <c r="H26" s="44" t="s">
        <v>40</v>
      </c>
      <c r="I26" s="44" t="s">
        <v>42</v>
      </c>
    </row>
    <row r="27" spans="1:9" ht="30" customHeight="1">
      <c r="A27" s="44">
        <v>25</v>
      </c>
      <c r="B27" s="45" t="s">
        <v>304</v>
      </c>
      <c r="C27" s="44" t="s">
        <v>129</v>
      </c>
      <c r="D27" s="44" t="s">
        <v>509</v>
      </c>
      <c r="E27" s="46" t="s">
        <v>510</v>
      </c>
      <c r="F27" s="44" t="s">
        <v>27</v>
      </c>
      <c r="G27" s="44" t="s">
        <v>185</v>
      </c>
      <c r="H27" s="44" t="s">
        <v>305</v>
      </c>
      <c r="I27" s="44" t="s">
        <v>116</v>
      </c>
    </row>
    <row r="28" spans="1:9" ht="30" customHeight="1">
      <c r="A28" s="44">
        <v>26</v>
      </c>
      <c r="B28" s="45" t="s">
        <v>540</v>
      </c>
      <c r="C28" s="44" t="s">
        <v>38</v>
      </c>
      <c r="D28" s="44"/>
      <c r="E28" s="44"/>
      <c r="F28" s="44"/>
      <c r="G28" s="44" t="s">
        <v>541</v>
      </c>
      <c r="H28" s="44" t="s">
        <v>542</v>
      </c>
      <c r="I28" s="44" t="s">
        <v>543</v>
      </c>
    </row>
  </sheetData>
  <mergeCells count="1">
    <mergeCell ref="A1:I1"/>
  </mergeCells>
  <phoneticPr fontId="1" type="noConversion"/>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是否具有推免资格和成绩百分比综合排序</vt:lpstr>
      <vt:lpstr>2018夏令营名单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2018-07-10T02:22:44Z</dcterms:modified>
</cp:coreProperties>
</file>